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5255" windowHeight="10995"/>
  </bookViews>
  <sheets>
    <sheet name="9 программы" sheetId="1" r:id="rId1"/>
  </sheets>
  <definedNames>
    <definedName name="_xlnm._FilterDatabase" localSheetId="0" hidden="1">'9 программы'!$B$7:$F$601</definedName>
    <definedName name="_xlnm.Print_Titles" localSheetId="0">'9 программы'!$9:$9</definedName>
    <definedName name="_xlnm.Print_Area" localSheetId="0">'9 программы'!$A$1:$H$602</definedName>
  </definedNames>
  <calcPr calcId="124519" iterate="1"/>
</workbook>
</file>

<file path=xl/calcChain.xml><?xml version="1.0" encoding="utf-8"?>
<calcChain xmlns="http://schemas.openxmlformats.org/spreadsheetml/2006/main">
  <c r="H531" i="1"/>
  <c r="G531"/>
  <c r="H538"/>
  <c r="H499"/>
  <c r="H501"/>
  <c r="G501"/>
  <c r="H440"/>
  <c r="H439" s="1"/>
  <c r="G440"/>
  <c r="H321"/>
  <c r="G321"/>
  <c r="H318"/>
  <c r="H175" l="1"/>
  <c r="H111"/>
  <c r="H106"/>
  <c r="H101"/>
  <c r="H65"/>
  <c r="H22"/>
  <c r="H280"/>
  <c r="H599" l="1"/>
  <c r="H598" s="1"/>
  <c r="G599"/>
  <c r="G598" s="1"/>
  <c r="H596"/>
  <c r="H595" s="1"/>
  <c r="G596"/>
  <c r="G595" s="1"/>
  <c r="H593"/>
  <c r="H592" s="1"/>
  <c r="G594"/>
  <c r="G593" s="1"/>
  <c r="G592" s="1"/>
  <c r="H589"/>
  <c r="H588" s="1"/>
  <c r="G589"/>
  <c r="G588" s="1"/>
  <c r="H586"/>
  <c r="G586"/>
  <c r="H583"/>
  <c r="G583"/>
  <c r="H580"/>
  <c r="G580"/>
  <c r="H577"/>
  <c r="G577"/>
  <c r="H575"/>
  <c r="G575"/>
  <c r="H573"/>
  <c r="G573"/>
  <c r="H571"/>
  <c r="G571"/>
  <c r="H569"/>
  <c r="G569"/>
  <c r="H565"/>
  <c r="G565"/>
  <c r="G562"/>
  <c r="G561" s="1"/>
  <c r="H561"/>
  <c r="H558"/>
  <c r="G558"/>
  <c r="H554"/>
  <c r="G554"/>
  <c r="H549"/>
  <c r="G549"/>
  <c r="H547"/>
  <c r="G547"/>
  <c r="H543"/>
  <c r="H542" s="1"/>
  <c r="G543"/>
  <c r="G542" s="1"/>
  <c r="H540"/>
  <c r="G540"/>
  <c r="G538"/>
  <c r="H536"/>
  <c r="G536"/>
  <c r="H534"/>
  <c r="H530" s="1"/>
  <c r="G534"/>
  <c r="G530" s="1"/>
  <c r="H525"/>
  <c r="H524" s="1"/>
  <c r="H523" s="1"/>
  <c r="G525"/>
  <c r="G524" s="1"/>
  <c r="H521"/>
  <c r="H520" s="1"/>
  <c r="H519" s="1"/>
  <c r="G521"/>
  <c r="G520" s="1"/>
  <c r="G519" s="1"/>
  <c r="H517"/>
  <c r="H516" s="1"/>
  <c r="G517"/>
  <c r="G516" s="1"/>
  <c r="G515"/>
  <c r="G514" s="1"/>
  <c r="G513" s="1"/>
  <c r="H514"/>
  <c r="H513" s="1"/>
  <c r="H511"/>
  <c r="H510" s="1"/>
  <c r="G511"/>
  <c r="G510" s="1"/>
  <c r="H507"/>
  <c r="G507"/>
  <c r="G505"/>
  <c r="G503" s="1"/>
  <c r="H503"/>
  <c r="G499"/>
  <c r="H495"/>
  <c r="G495"/>
  <c r="H493"/>
  <c r="G493"/>
  <c r="G488"/>
  <c r="G487" s="1"/>
  <c r="H485"/>
  <c r="H484" s="1"/>
  <c r="G485"/>
  <c r="G484" s="1"/>
  <c r="H480"/>
  <c r="G480"/>
  <c r="H478"/>
  <c r="G478"/>
  <c r="H474"/>
  <c r="H473" s="1"/>
  <c r="G474"/>
  <c r="G473" s="1"/>
  <c r="H471"/>
  <c r="G472"/>
  <c r="G471" s="1"/>
  <c r="H469"/>
  <c r="G469"/>
  <c r="H466"/>
  <c r="G466"/>
  <c r="G464"/>
  <c r="G463" s="1"/>
  <c r="H463"/>
  <c r="H461"/>
  <c r="G461"/>
  <c r="H459"/>
  <c r="G459"/>
  <c r="H454"/>
  <c r="H453" s="1"/>
  <c r="H452" s="1"/>
  <c r="G454"/>
  <c r="G453" s="1"/>
  <c r="G452" s="1"/>
  <c r="H449"/>
  <c r="H448" s="1"/>
  <c r="G449"/>
  <c r="G448" s="1"/>
  <c r="H446"/>
  <c r="H445" s="1"/>
  <c r="G446"/>
  <c r="G445" s="1"/>
  <c r="G439"/>
  <c r="H436"/>
  <c r="G436"/>
  <c r="G435"/>
  <c r="G434" s="1"/>
  <c r="H434"/>
  <c r="H430"/>
  <c r="H429" s="1"/>
  <c r="G430"/>
  <c r="G429" s="1"/>
  <c r="H427"/>
  <c r="H426" s="1"/>
  <c r="H425" s="1"/>
  <c r="G427"/>
  <c r="G426" s="1"/>
  <c r="H422"/>
  <c r="H421" s="1"/>
  <c r="H420" s="1"/>
  <c r="G422"/>
  <c r="G421" s="1"/>
  <c r="G420" s="1"/>
  <c r="H418"/>
  <c r="H417" s="1"/>
  <c r="G418"/>
  <c r="G417" s="1"/>
  <c r="H413"/>
  <c r="G413"/>
  <c r="H411"/>
  <c r="G411"/>
  <c r="H406"/>
  <c r="H405" s="1"/>
  <c r="G406"/>
  <c r="G405" s="1"/>
  <c r="H403"/>
  <c r="H402" s="1"/>
  <c r="G403"/>
  <c r="G402" s="1"/>
  <c r="H398"/>
  <c r="H397" s="1"/>
  <c r="H396" s="1"/>
  <c r="G398"/>
  <c r="G397" s="1"/>
  <c r="G396" s="1"/>
  <c r="H394"/>
  <c r="H393" s="1"/>
  <c r="G394"/>
  <c r="G393" s="1"/>
  <c r="H391"/>
  <c r="H390" s="1"/>
  <c r="G391"/>
  <c r="G390" s="1"/>
  <c r="H388"/>
  <c r="H387" s="1"/>
  <c r="G388"/>
  <c r="G387" s="1"/>
  <c r="H385"/>
  <c r="G386"/>
  <c r="G385" s="1"/>
  <c r="H383"/>
  <c r="G383"/>
  <c r="G381"/>
  <c r="G380" s="1"/>
  <c r="H380"/>
  <c r="H378"/>
  <c r="G378"/>
  <c r="H375"/>
  <c r="G375"/>
  <c r="H371"/>
  <c r="G371"/>
  <c r="H368"/>
  <c r="G368"/>
  <c r="H366"/>
  <c r="G366"/>
  <c r="H361"/>
  <c r="G361"/>
  <c r="H357"/>
  <c r="G357"/>
  <c r="H354"/>
  <c r="G354"/>
  <c r="G351"/>
  <c r="G349" s="1"/>
  <c r="H349"/>
  <c r="H345"/>
  <c r="H344" s="1"/>
  <c r="G345"/>
  <c r="G344" s="1"/>
  <c r="H342"/>
  <c r="H341" s="1"/>
  <c r="G342"/>
  <c r="G341" s="1"/>
  <c r="G340"/>
  <c r="G339" s="1"/>
  <c r="G338" s="1"/>
  <c r="H339"/>
  <c r="H338" s="1"/>
  <c r="H336"/>
  <c r="H335" s="1"/>
  <c r="G336"/>
  <c r="G335" s="1"/>
  <c r="G334"/>
  <c r="G333" s="1"/>
  <c r="G332" s="1"/>
  <c r="H333"/>
  <c r="H332" s="1"/>
  <c r="G331"/>
  <c r="G330" s="1"/>
  <c r="G329" s="1"/>
  <c r="H330"/>
  <c r="H329" s="1"/>
  <c r="G328"/>
  <c r="G327" s="1"/>
  <c r="G326" s="1"/>
  <c r="H327"/>
  <c r="H326" s="1"/>
  <c r="H324"/>
  <c r="H323" s="1"/>
  <c r="G325"/>
  <c r="G324" s="1"/>
  <c r="G323" s="1"/>
  <c r="H320"/>
  <c r="G320"/>
  <c r="G318"/>
  <c r="H316"/>
  <c r="G316"/>
  <c r="H313"/>
  <c r="G313"/>
  <c r="H311"/>
  <c r="G311"/>
  <c r="H309"/>
  <c r="G309"/>
  <c r="H306"/>
  <c r="G306"/>
  <c r="H302"/>
  <c r="H301" s="1"/>
  <c r="G302"/>
  <c r="G301" s="1"/>
  <c r="H299"/>
  <c r="G299"/>
  <c r="G298"/>
  <c r="G297" s="1"/>
  <c r="H297"/>
  <c r="G295"/>
  <c r="G294" s="1"/>
  <c r="H294"/>
  <c r="H292"/>
  <c r="G292"/>
  <c r="H289"/>
  <c r="H288" s="1"/>
  <c r="G289"/>
  <c r="G288" s="1"/>
  <c r="H286"/>
  <c r="G286"/>
  <c r="G285"/>
  <c r="G284" s="1"/>
  <c r="H284"/>
  <c r="G283"/>
  <c r="G282" s="1"/>
  <c r="H282"/>
  <c r="G280"/>
  <c r="H278"/>
  <c r="G278"/>
  <c r="H276"/>
  <c r="G276"/>
  <c r="H274"/>
  <c r="G274"/>
  <c r="H272"/>
  <c r="G272"/>
  <c r="H270"/>
  <c r="G270"/>
  <c r="H266"/>
  <c r="H265" s="1"/>
  <c r="G266"/>
  <c r="G265" s="1"/>
  <c r="G264"/>
  <c r="G263" s="1"/>
  <c r="G262" s="1"/>
  <c r="H263"/>
  <c r="H262" s="1"/>
  <c r="G261"/>
  <c r="G260" s="1"/>
  <c r="G259" s="1"/>
  <c r="H260"/>
  <c r="H259" s="1"/>
  <c r="H257"/>
  <c r="H256" s="1"/>
  <c r="G257"/>
  <c r="G256" s="1"/>
  <c r="H254"/>
  <c r="G254"/>
  <c r="G253"/>
  <c r="G252" s="1"/>
  <c r="H252"/>
  <c r="H250"/>
  <c r="G250"/>
  <c r="H248"/>
  <c r="G248"/>
  <c r="H246"/>
  <c r="G246"/>
  <c r="H241"/>
  <c r="G241"/>
  <c r="H238"/>
  <c r="G238"/>
  <c r="H235"/>
  <c r="G235"/>
  <c r="G234"/>
  <c r="G232" s="1"/>
  <c r="H228"/>
  <c r="H227" s="1"/>
  <c r="G228"/>
  <c r="G227" s="1"/>
  <c r="G226"/>
  <c r="G225" s="1"/>
  <c r="H225"/>
  <c r="G224"/>
  <c r="G223" s="1"/>
  <c r="H223"/>
  <c r="G221"/>
  <c r="G219" s="1"/>
  <c r="H219"/>
  <c r="H216"/>
  <c r="G216"/>
  <c r="H213"/>
  <c r="G213"/>
  <c r="H211"/>
  <c r="G211"/>
  <c r="H208"/>
  <c r="G208"/>
  <c r="H206"/>
  <c r="G206"/>
  <c r="H204"/>
  <c r="G204"/>
  <c r="H201"/>
  <c r="G201"/>
  <c r="H199"/>
  <c r="G199"/>
  <c r="H197"/>
  <c r="G197"/>
  <c r="G194"/>
  <c r="G193" s="1"/>
  <c r="H193"/>
  <c r="H190"/>
  <c r="G190"/>
  <c r="H188"/>
  <c r="G188"/>
  <c r="H186"/>
  <c r="G186"/>
  <c r="H184"/>
  <c r="G184"/>
  <c r="H181"/>
  <c r="G181"/>
  <c r="H179"/>
  <c r="G179"/>
  <c r="H177"/>
  <c r="G177"/>
  <c r="G175"/>
  <c r="G174"/>
  <c r="G173" s="1"/>
  <c r="H173"/>
  <c r="H168"/>
  <c r="G168"/>
  <c r="G167"/>
  <c r="G166" s="1"/>
  <c r="H166"/>
  <c r="H164"/>
  <c r="G164"/>
  <c r="H162"/>
  <c r="G162"/>
  <c r="H159"/>
  <c r="G159"/>
  <c r="H157"/>
  <c r="G157"/>
  <c r="H153"/>
  <c r="G153"/>
  <c r="H151"/>
  <c r="G151"/>
  <c r="H148"/>
  <c r="H147" s="1"/>
  <c r="G148"/>
  <c r="G147" s="1"/>
  <c r="H143"/>
  <c r="H142" s="1"/>
  <c r="G143"/>
  <c r="G142" s="1"/>
  <c r="H140"/>
  <c r="G140"/>
  <c r="H138"/>
  <c r="G138"/>
  <c r="H136"/>
  <c r="G137"/>
  <c r="G136" s="1"/>
  <c r="G135"/>
  <c r="G134" s="1"/>
  <c r="H134"/>
  <c r="H129"/>
  <c r="H128" s="1"/>
  <c r="G129"/>
  <c r="G128" s="1"/>
  <c r="G127"/>
  <c r="G125" s="1"/>
  <c r="G124" s="1"/>
  <c r="H125"/>
  <c r="H124" s="1"/>
  <c r="H121"/>
  <c r="H120" s="1"/>
  <c r="G121"/>
  <c r="G120" s="1"/>
  <c r="H118"/>
  <c r="G118"/>
  <c r="H115"/>
  <c r="G117"/>
  <c r="G115" s="1"/>
  <c r="G111"/>
  <c r="H108"/>
  <c r="H100" s="1"/>
  <c r="G108"/>
  <c r="G106"/>
  <c r="G101"/>
  <c r="H97"/>
  <c r="H96" s="1"/>
  <c r="G97"/>
  <c r="G96" s="1"/>
  <c r="G94"/>
  <c r="G93" s="1"/>
  <c r="G92" s="1"/>
  <c r="H93"/>
  <c r="H92" s="1"/>
  <c r="H90"/>
  <c r="H89" s="1"/>
  <c r="G90"/>
  <c r="G89" s="1"/>
  <c r="G88"/>
  <c r="G87" s="1"/>
  <c r="H87"/>
  <c r="H85"/>
  <c r="G85"/>
  <c r="H83"/>
  <c r="G83"/>
  <c r="H79"/>
  <c r="G79"/>
  <c r="G78"/>
  <c r="G77" s="1"/>
  <c r="H77"/>
  <c r="H72"/>
  <c r="H71" s="1"/>
  <c r="G72"/>
  <c r="G71" s="1"/>
  <c r="H69"/>
  <c r="H68" s="1"/>
  <c r="G69"/>
  <c r="G68" s="1"/>
  <c r="H64"/>
  <c r="G65"/>
  <c r="G64" s="1"/>
  <c r="H62"/>
  <c r="G62"/>
  <c r="H60"/>
  <c r="G60"/>
  <c r="H58"/>
  <c r="G58"/>
  <c r="H56"/>
  <c r="G56"/>
  <c r="H53"/>
  <c r="G53"/>
  <c r="H51"/>
  <c r="G51"/>
  <c r="H49"/>
  <c r="G49"/>
  <c r="H47"/>
  <c r="G47"/>
  <c r="G43"/>
  <c r="G42" s="1"/>
  <c r="G41" s="1"/>
  <c r="H42"/>
  <c r="H41" s="1"/>
  <c r="H38"/>
  <c r="H37" s="1"/>
  <c r="G38"/>
  <c r="G37" s="1"/>
  <c r="H34"/>
  <c r="G34"/>
  <c r="H32"/>
  <c r="G32"/>
  <c r="H29"/>
  <c r="G29"/>
  <c r="H27"/>
  <c r="G27"/>
  <c r="G26"/>
  <c r="G25" s="1"/>
  <c r="H25"/>
  <c r="G22"/>
  <c r="H19"/>
  <c r="G19"/>
  <c r="H17"/>
  <c r="G17"/>
  <c r="H15"/>
  <c r="G15"/>
  <c r="H13"/>
  <c r="G13"/>
  <c r="H458" l="1"/>
  <c r="G458"/>
  <c r="G438"/>
  <c r="H438"/>
  <c r="H150"/>
  <c r="H146" s="1"/>
  <c r="G203"/>
  <c r="G425"/>
  <c r="G237"/>
  <c r="H245"/>
  <c r="H244" s="1"/>
  <c r="G560"/>
  <c r="H560"/>
  <c r="G433"/>
  <c r="G432" s="1"/>
  <c r="H348"/>
  <c r="H433"/>
  <c r="H432" s="1"/>
  <c r="G150"/>
  <c r="G146" s="1"/>
  <c r="H114"/>
  <c r="H113" s="1"/>
  <c r="H553"/>
  <c r="H382"/>
  <c r="H296"/>
  <c r="H222"/>
  <c r="H12"/>
  <c r="G114"/>
  <c r="G113" s="1"/>
  <c r="G210"/>
  <c r="H315"/>
  <c r="H416"/>
  <c r="G465"/>
  <c r="H488"/>
  <c r="G546"/>
  <c r="G545" s="1"/>
  <c r="G553"/>
  <c r="G552" s="1"/>
  <c r="H21"/>
  <c r="H76"/>
  <c r="H156"/>
  <c r="H155" s="1"/>
  <c r="G192"/>
  <c r="H356"/>
  <c r="H465"/>
  <c r="H457" s="1"/>
  <c r="G36"/>
  <c r="G222"/>
  <c r="H210"/>
  <c r="H215"/>
  <c r="G305"/>
  <c r="H31"/>
  <c r="G76"/>
  <c r="H401"/>
  <c r="G183"/>
  <c r="H183"/>
  <c r="H192"/>
  <c r="G245"/>
  <c r="G244" s="1"/>
  <c r="G416"/>
  <c r="G579"/>
  <c r="G133"/>
  <c r="G132" s="1"/>
  <c r="H269"/>
  <c r="H133"/>
  <c r="H132" s="1"/>
  <c r="G156"/>
  <c r="G155" s="1"/>
  <c r="H172"/>
  <c r="G231"/>
  <c r="H291"/>
  <c r="H305"/>
  <c r="G315"/>
  <c r="H365"/>
  <c r="H410"/>
  <c r="H409" s="1"/>
  <c r="H477"/>
  <c r="H476" s="1"/>
  <c r="G523"/>
  <c r="H568"/>
  <c r="H579"/>
  <c r="G12"/>
  <c r="G31"/>
  <c r="H36"/>
  <c r="G55"/>
  <c r="H55"/>
  <c r="G172"/>
  <c r="H237"/>
  <c r="G291"/>
  <c r="G365"/>
  <c r="G382"/>
  <c r="G410"/>
  <c r="G409" s="1"/>
  <c r="G477"/>
  <c r="G476" s="1"/>
  <c r="G483"/>
  <c r="G568"/>
  <c r="G21"/>
  <c r="G46"/>
  <c r="H46"/>
  <c r="G100"/>
  <c r="H203"/>
  <c r="G215"/>
  <c r="H232"/>
  <c r="H231" s="1"/>
  <c r="G296"/>
  <c r="G348"/>
  <c r="G356"/>
  <c r="G374"/>
  <c r="H374"/>
  <c r="H546"/>
  <c r="H545" s="1"/>
  <c r="G401"/>
  <c r="G269"/>
  <c r="H483" l="1"/>
  <c r="H487"/>
  <c r="G230"/>
  <c r="H552"/>
  <c r="H347"/>
  <c r="H424"/>
  <c r="H268"/>
  <c r="H230"/>
  <c r="H145"/>
  <c r="H75"/>
  <c r="H74" s="1"/>
  <c r="G567"/>
  <c r="H45"/>
  <c r="H456"/>
  <c r="G457"/>
  <c r="G456" s="1"/>
  <c r="H11"/>
  <c r="H567"/>
  <c r="G145"/>
  <c r="G424"/>
  <c r="H364"/>
  <c r="H363" s="1"/>
  <c r="H171"/>
  <c r="G171"/>
  <c r="G11"/>
  <c r="G347"/>
  <c r="G75"/>
  <c r="G74" s="1"/>
  <c r="G482"/>
  <c r="H482"/>
  <c r="G268"/>
  <c r="G243" s="1"/>
  <c r="G364"/>
  <c r="G363" s="1"/>
  <c r="G45"/>
  <c r="G170" l="1"/>
  <c r="H243"/>
  <c r="G10"/>
  <c r="H170"/>
  <c r="H10"/>
  <c r="H601" s="1"/>
  <c r="G601" l="1"/>
</calcChain>
</file>

<file path=xl/sharedStrings.xml><?xml version="1.0" encoding="utf-8"?>
<sst xmlns="http://schemas.openxmlformats.org/spreadsheetml/2006/main" count="2107" uniqueCount="655">
  <si>
    <t>Наименование</t>
  </si>
  <si>
    <t>КЦСР</t>
  </si>
  <si>
    <t>ГРБС</t>
  </si>
  <si>
    <t>Рз</t>
  </si>
  <si>
    <t>Пр</t>
  </si>
  <si>
    <t>КВР</t>
  </si>
  <si>
    <t>Муниципальная программа  "Развитие коммунальной инфраструктуры и охрана окружающей среды Никольского муниципального округа на 2024-2026 годы"</t>
  </si>
  <si>
    <t>01 0 00 00000</t>
  </si>
  <si>
    <t>Подпрограмма "Развитие топливно-энергетического комплекса"</t>
  </si>
  <si>
    <t>01 1 00 00000</t>
  </si>
  <si>
    <t>Основное мероприятие "Ремонт и модернизация объектов теплоснабжения"</t>
  </si>
  <si>
    <t>01 1 01 00000</t>
  </si>
  <si>
    <t>Разработка, изготовление и экспертиза проектно-сметной документации, услуги по разработке технического задания</t>
  </si>
  <si>
    <t>01 1 01 21340</t>
  </si>
  <si>
    <t>Иные закупки товаров, работ и услуг для обеспечения государственных (муниципальных) нужд</t>
  </si>
  <si>
    <t>05</t>
  </si>
  <si>
    <t>02</t>
  </si>
  <si>
    <t>240</t>
  </si>
  <si>
    <t>Субсидии муниципальным унитарным предприятиям на финансовое обеспечение затрат</t>
  </si>
  <si>
    <t>01 1 01 21400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</si>
  <si>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</si>
  <si>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</si>
  <si>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Содержание и ремонт муниципального имущества</t>
  </si>
  <si>
    <t>01 1 01 21860</t>
  </si>
  <si>
    <t>Реализация проекта "Народный бюджет"</t>
  </si>
  <si>
    <t>01 1 01 S2270</t>
  </si>
  <si>
    <t>Основное мероприятие "Мероприятия по организации освещения улиц"</t>
  </si>
  <si>
    <t>01 1 02 00000</t>
  </si>
  <si>
    <t>Уличное освещение</t>
  </si>
  <si>
    <t>01 1 02 21090</t>
  </si>
  <si>
    <t>03</t>
  </si>
  <si>
    <t>Уплата налогов, сборов и иных платежей</t>
  </si>
  <si>
    <t>850</t>
  </si>
  <si>
    <t>Организация уличного освещения</t>
  </si>
  <si>
    <t>01 1 02 S1090</t>
  </si>
  <si>
    <t>01 1 02 S2270</t>
  </si>
  <si>
    <t>Обустройство систем уличного освещения</t>
  </si>
  <si>
    <t>01 1 02 S3350</t>
  </si>
  <si>
    <t>Основное мероприятие " Прочие мероприятия в области коммунального хозяйства"</t>
  </si>
  <si>
    <t>01 1 03 00000</t>
  </si>
  <si>
    <t>01 1 03 21400</t>
  </si>
  <si>
    <t>Субсидии муниципальным унитарным предприятиям на приобретение твёрдого топлива</t>
  </si>
  <si>
    <t>01 1 03 21420</t>
  </si>
  <si>
    <t>Подпрограмма "Энергоэффективность муниципальных учреждений"</t>
  </si>
  <si>
    <t>01 2 00 00000</t>
  </si>
  <si>
    <t>Основное мероприятие "Повышение энергетической эффективности муниципальных учреждений"</t>
  </si>
  <si>
    <t>01 2 01 00000</t>
  </si>
  <si>
    <t>Мероприятия по энергосбережению</t>
  </si>
  <si>
    <t>01 2 01 21350</t>
  </si>
  <si>
    <t>01</t>
  </si>
  <si>
    <t>04</t>
  </si>
  <si>
    <t xml:space="preserve">Субсидии бюджетным учреждениям </t>
  </si>
  <si>
    <t>07</t>
  </si>
  <si>
    <t>610</t>
  </si>
  <si>
    <t>Основное мероприятие "Снижение объемов потребления всех видов топливно-энергетических ресурсов муниципальных учреждений"</t>
  </si>
  <si>
    <t>01 2 02 00000</t>
  </si>
  <si>
    <t xml:space="preserve">01 2 02 21350 </t>
  </si>
  <si>
    <t>01 2 02 21350</t>
  </si>
  <si>
    <t>Подпрограмма "Рациональное природопользование и охрана окружающей среды "</t>
  </si>
  <si>
    <t>01 3 00 00000</t>
  </si>
  <si>
    <t>Основное мероприятие "Охрана и рациональное использование водных ресурсов"</t>
  </si>
  <si>
    <t>01 3 01 00000</t>
  </si>
  <si>
    <t xml:space="preserve">Мероприятия по объектам нецентрализованного водоснабжения </t>
  </si>
  <si>
    <t>01 3 01 21360</t>
  </si>
  <si>
    <t xml:space="preserve">01 3 01 21360 </t>
  </si>
  <si>
    <t>602</t>
  </si>
  <si>
    <t xml:space="preserve">Мероприятия по объектам централизованного водоснабжения </t>
  </si>
  <si>
    <t xml:space="preserve">01 3 01 21370 </t>
  </si>
  <si>
    <t>Мероприятия по реконструкции, ремонту сетей канализации и очистных сооружений</t>
  </si>
  <si>
    <t xml:space="preserve">01 3 01 21380 </t>
  </si>
  <si>
    <t>01 3 01 S2270</t>
  </si>
  <si>
    <t>Основное мероприятие "Мероприятия по обеспечению экологической безопасности и экологическому просвещению"</t>
  </si>
  <si>
    <t>01 3 02 00000</t>
  </si>
  <si>
    <t>Другие мероприятия в области охраны окружающей среды и природоохранные мероприятия</t>
  </si>
  <si>
    <t>01 3 02 20120</t>
  </si>
  <si>
    <t>06</t>
  </si>
  <si>
    <t>Организация сбора и вывоза твердых коммунальных отходов</t>
  </si>
  <si>
    <t>01 3 02 21390</t>
  </si>
  <si>
    <t>Реализация мероприятий по обустройству контейнерных площадок</t>
  </si>
  <si>
    <t>01 3 02 S1100</t>
  </si>
  <si>
    <t>01 3 02 S2270</t>
  </si>
  <si>
    <t>Основное мероприятие "Реализация государственных полномочий по осуществлению регионального государственного экологического надзора"</t>
  </si>
  <si>
    <t>01 3 03 00000</t>
  </si>
  <si>
    <t>Осуществление отдельных государственных полномочий в соответствии с законом области от 28 июня 2006 года № 1465-ОЗ "О наделении органов местного самоуправления отдельными государственными полномочиями в сфере охраны окружающей среды" за счет средств единой субвенции</t>
  </si>
  <si>
    <t xml:space="preserve">01 3 03 72314 </t>
  </si>
  <si>
    <t>Расходы на выплаты персоналу государственных (муниципальных) органов</t>
  </si>
  <si>
    <t>01 3 03 72314</t>
  </si>
  <si>
    <t>120</t>
  </si>
  <si>
    <t>Основное мероприятие "Реализация государственных полномочий  по отлову и содержанию безнадзорных животных"</t>
  </si>
  <si>
    <t xml:space="preserve">01 3 04 00000 </t>
  </si>
  <si>
    <t>Осуществление отдельных государственных полномочий в соответствии с законом области от 15 января 2013 года № 2966-ОЗ "О наделении органов местного самоуправления отдельными государственными полномочиями по организации мероприятий при осуществлении деятельности по обращению с животными без владельцев"</t>
  </si>
  <si>
    <t>01 3 04 72230</t>
  </si>
  <si>
    <t>09</t>
  </si>
  <si>
    <t>Основное мероприятие "Реализация регионального проекта "Чистая вода"</t>
  </si>
  <si>
    <t>01 3 F5 00000</t>
  </si>
  <si>
    <t xml:space="preserve">Строительство и реконструкция (модернизация) объектов питьевого водоснабжения </t>
  </si>
  <si>
    <t>01 3 F5 52430</t>
  </si>
  <si>
    <t>Бюджетные инвестиции</t>
  </si>
  <si>
    <t>410</t>
  </si>
  <si>
    <t>Муниципальная программа "Развитие физической культуры, спорта и создание условий для развития потенциала молодежи  в Никольском муниципальном округе на 2024-2026 годы"</t>
  </si>
  <si>
    <t>02 0 00 00000</t>
  </si>
  <si>
    <t>Подпрограмма "Развитие физической культуры и спорта в Никольском муниципальном округе на 2024-2026 годы"</t>
  </si>
  <si>
    <t>02 1 00 00000</t>
  </si>
  <si>
    <t>Основное мероприятие "Физическая культура и массовый спорт"</t>
  </si>
  <si>
    <t>02 1 01 00000</t>
  </si>
  <si>
    <t>Расходы на обеспечение деятельности (оказание услуг) муниципальных учреждений</t>
  </si>
  <si>
    <t>02 1 01 00590</t>
  </si>
  <si>
    <t>11</t>
  </si>
  <si>
    <t xml:space="preserve">Мероприятия в области  физической культуры и спорта </t>
  </si>
  <si>
    <t>02 1 01 21600</t>
  </si>
  <si>
    <t>604</t>
  </si>
  <si>
    <t>606</t>
  </si>
  <si>
    <t>Реализация расходных обязательств в части обеспечения оплаты труда муниципальных служащих,  работников муниципальных учреждений и работников органов местного самоуправления округа</t>
  </si>
  <si>
    <t>02 1 01 70030</t>
  </si>
  <si>
    <t>Создание условий для занятий инвалидов, лиц с ограниченными возможностями здоровья физической культурой и спортом</t>
  </si>
  <si>
    <t>02 1 01 S1610</t>
  </si>
  <si>
    <t>Организация и проведение на территории муниципального образования по месту жительства и (или) по месту отдыха организованных занятий граждан физической культурой</t>
  </si>
  <si>
    <t>02 1 01 S1760</t>
  </si>
  <si>
    <t>Основное мероприятие "Реализация и внедрение комплекса ГТО на территории округа"</t>
  </si>
  <si>
    <t>02 1 02 00000</t>
  </si>
  <si>
    <t>02 1 02 21600</t>
  </si>
  <si>
    <t>Основное мероприятие "Подготовка спортивного резерва"</t>
  </si>
  <si>
    <t>02 1 03 00000</t>
  </si>
  <si>
    <t>02 1 03 21600</t>
  </si>
  <si>
    <t>Основное мероприятие "Совершенствование кадрового и материально-технического обеспечения отрасли"</t>
  </si>
  <si>
    <t>02 1 04 00000</t>
  </si>
  <si>
    <t>02 1 04 21600</t>
  </si>
  <si>
    <t>Основное мероприятие "Развитие инфраструктуры физической культуры и спорта"</t>
  </si>
  <si>
    <t>02 1 05 00000</t>
  </si>
  <si>
    <t>02 1 05 21600</t>
  </si>
  <si>
    <t>Укрепление материально-технической базы муниципальных физкультурно-спортивных организаций</t>
  </si>
  <si>
    <t>02 1 05 S1040</t>
  </si>
  <si>
    <t>Строительство, реконструкция, капитальный ремонт и ремонт объектов физической культуры и спорта (включая разработку, изготовление и экспертизу проектно-сметной документации, услуги по разработке технического задания)</t>
  </si>
  <si>
    <t>02 1 05 43241</t>
  </si>
  <si>
    <t xml:space="preserve">Строительство, реконструкция, капитальный ремонт и ремонт объектов физической культуры и спорта, оснащение объектов спортивной инфраструктуры спортивно-технологическим оборудованием </t>
  </si>
  <si>
    <t>02 1 05 S3241</t>
  </si>
  <si>
    <t>Подпрограмма "Создание условий для развития потенциала никольской молодежи на 2024-2026 годы"</t>
  </si>
  <si>
    <t>02 2 00 00000</t>
  </si>
  <si>
    <t>Основное мероприятие "Создание и развитие условий для патриотического воспитания граждан"</t>
  </si>
  <si>
    <t>02 2 01 00000</t>
  </si>
  <si>
    <t>Проведение мероприятий для детей и молодежи</t>
  </si>
  <si>
    <t>02 2 01 21970</t>
  </si>
  <si>
    <t>02 2 01 S2270</t>
  </si>
  <si>
    <t>Основное мероприятие "Активизация и развитие волонтерского движения на территории округа"</t>
  </si>
  <si>
    <t>02 2 02 00000</t>
  </si>
  <si>
    <t>02 2 02 21970</t>
  </si>
  <si>
    <t>Основное мероприятие "Повышение социальной активности молодежи, направленной на достижение общественных интересов"</t>
  </si>
  <si>
    <t>02 2 03 00000</t>
  </si>
  <si>
    <t>02 2 03 21970</t>
  </si>
  <si>
    <t>Основное мероприятие "Поддержка общественных и молодежных объединений как основ социально-экономического развития округа"</t>
  </si>
  <si>
    <t>02 2 04 00000</t>
  </si>
  <si>
    <t>02 2 04 21970</t>
  </si>
  <si>
    <t>Подпрограмма "Организация отдыха детей, их оздоровления и занятости в Никольском муниципальном округе на 2024-2026 годы"</t>
  </si>
  <si>
    <t>02 3 00 00000</t>
  </si>
  <si>
    <t>Основное мероприятие "Сохранение уровня охвата детей всеми формами отдыха, оздоровления и занятости"</t>
  </si>
  <si>
    <t>02 3 01 00000</t>
  </si>
  <si>
    <t>02 3 01 00590</t>
  </si>
  <si>
    <t>Мероприятия по оздоровлению детей, включая занятость несовершеннолетних</t>
  </si>
  <si>
    <t>02 3 01 21960</t>
  </si>
  <si>
    <t>02 3 01 70030</t>
  </si>
  <si>
    <t>Сохранение и развитие сети муниципальных загородных оздоровительных лагерей, а также комплекса муниципального имущества, используемого для обеспечения деятельности загородных оздоровительных лагерей, создание условий для беспрепятственного доступа детей-инвалидов и детей с ограниченными возможностями здоровья к местам отдыха</t>
  </si>
  <si>
    <t>02 3 01 S1030</t>
  </si>
  <si>
    <t>Основное мероприятие "Организация временного трудоустройства несовершеннолетних граждан в возрасте от 14 до 18 лет в свободное от учебы время"</t>
  </si>
  <si>
    <t>02 3 02 00000</t>
  </si>
  <si>
    <t>02 3 02 21960</t>
  </si>
  <si>
    <t>Муниципальная программа "Благоустройство общественных территорий  Никольского муниципального округа на 2024-2026 годы"</t>
  </si>
  <si>
    <t>03 0 00 00000</t>
  </si>
  <si>
    <t>Подпрограмма "Формирование современной городской среды на территории города Никольск"</t>
  </si>
  <si>
    <t>03 1 00 00000</t>
  </si>
  <si>
    <t>Основное мероприятие "Благоустройство общественных территорий города Никольска"</t>
  </si>
  <si>
    <t>03 1 02 00000</t>
  </si>
  <si>
    <t>Благоустройство и содержание мест общего пользования на территориях населенных пунктов</t>
  </si>
  <si>
    <t>03 1 02 21940</t>
  </si>
  <si>
    <t xml:space="preserve">Основное мероприятие "Реализация регионального проекта "Формирование комфортной городской среды"  </t>
  </si>
  <si>
    <t>03 1 F2 00000</t>
  </si>
  <si>
    <t xml:space="preserve">Реализация мероприятий по благоустройству общественных территорий </t>
  </si>
  <si>
    <t>03 1 F2 55552</t>
  </si>
  <si>
    <t>Реализация мероприятий по благоустройству общественных пространств</t>
  </si>
  <si>
    <t>03 1 F2 71552</t>
  </si>
  <si>
    <t>Подпрограмма "Благоустройство и содержание территорий"</t>
  </si>
  <si>
    <t>03 2 00 00000</t>
  </si>
  <si>
    <t>Основное мероприятие "Обустройство, содержание и ремонт объектов благоустройства"</t>
  </si>
  <si>
    <t>03 2 01 00000</t>
  </si>
  <si>
    <t>Центр обслуживания бюджетных учреждений</t>
  </si>
  <si>
    <t>03 2 01 19590</t>
  </si>
  <si>
    <t>Расходы на выплаты персоналу казенных учреждений</t>
  </si>
  <si>
    <t>110</t>
  </si>
  <si>
    <t>03 2 01 21940</t>
  </si>
  <si>
    <t>Прочее благоустройство</t>
  </si>
  <si>
    <t>03 2 01 21950</t>
  </si>
  <si>
    <t>Проведение мероприятий по предотвращению распространения сорного растения борщевик Сосновского</t>
  </si>
  <si>
    <t>03 2 01 S1400</t>
  </si>
  <si>
    <t>Обустройство детских и спортивных площадок</t>
  </si>
  <si>
    <t>03 2 01 S1553</t>
  </si>
  <si>
    <t>03 2 01 S2270</t>
  </si>
  <si>
    <t>Муниципальная программа "Развитие культуры и архивного дела  Никольского муниципального округа на 2024-2026 годы"</t>
  </si>
  <si>
    <t>04 0 00 00000</t>
  </si>
  <si>
    <t>Подпрограмма "Сохранение и развитие культурного потенциала, архивного дела Никольского муниципального округа"</t>
  </si>
  <si>
    <t>04 1 00 00000</t>
  </si>
  <si>
    <t>Основное мероприятие "Оказание туристско-информационных услуг, организация и проведение мероприятий"</t>
  </si>
  <si>
    <t>04 1 01 00000</t>
  </si>
  <si>
    <t xml:space="preserve">Учреждения культуры </t>
  </si>
  <si>
    <t>04 1 01 01590</t>
  </si>
  <si>
    <t>08</t>
  </si>
  <si>
    <t>Капитальный ремонт объектов социальной и коммунальной инфраструктур муниципальной собственности (включая разработку, изготовление и экспертизу проектно-сметной документации, услуги строительного контроля)</t>
  </si>
  <si>
    <t>04 1 01 41220</t>
  </si>
  <si>
    <t>04 1 01 70030</t>
  </si>
  <si>
    <t>Обеспечение развития и укрепление материально-технической базы муниципальных учреждений отрасли культуры</t>
  </si>
  <si>
    <t>04 1 01 S1960</t>
  </si>
  <si>
    <t>04 1 01 S2270</t>
  </si>
  <si>
    <t>Основное мероприятие "Культурно-досуговая деятельность"</t>
  </si>
  <si>
    <t>04 1 02 00000</t>
  </si>
  <si>
    <t>04 1 02 01590</t>
  </si>
  <si>
    <t>04 1 02 70030</t>
  </si>
  <si>
    <t xml:space="preserve">04 1 02 S1960 </t>
  </si>
  <si>
    <t>04 1 02 S1960</t>
  </si>
  <si>
    <t>04 1 02 S2270</t>
  </si>
  <si>
    <t>Основное мероприятие "Информационная деятельность библиотек"</t>
  </si>
  <si>
    <t>04 1 03 00000</t>
  </si>
  <si>
    <t>Библиотеки</t>
  </si>
  <si>
    <t>04 1 03 03590</t>
  </si>
  <si>
    <t>Расходы на выплату персоналу казенных учреждений</t>
  </si>
  <si>
    <t>04 1 03 41220</t>
  </si>
  <si>
    <t>04 1 03 70030</t>
  </si>
  <si>
    <t xml:space="preserve">04 1 03 S1960 </t>
  </si>
  <si>
    <t>04 1 03 S1960</t>
  </si>
  <si>
    <t>Основное мероприятие "Публичный показ музейных предметов, музейных коллекций"</t>
  </si>
  <si>
    <t>04 1 04 00000</t>
  </si>
  <si>
    <t>Музеи</t>
  </si>
  <si>
    <t>04 1 04 02590</t>
  </si>
  <si>
    <t>04 1 04 70030</t>
  </si>
  <si>
    <t>04 1 04 S1960</t>
  </si>
  <si>
    <t>Основное мероприятие "Реализация дополнительных общеобразовательных, предпрофессиональных, общеразвивающих программ"</t>
  </si>
  <si>
    <t>04 1 05 00000</t>
  </si>
  <si>
    <t xml:space="preserve">Учреждения по внешкольной работе с детьми  </t>
  </si>
  <si>
    <t>04 1 05 15590</t>
  </si>
  <si>
    <t>04 1 05 70030</t>
  </si>
  <si>
    <t>Основное мероприятие "Осуществление отдельных государственных полномочий в сфере архивного дела"</t>
  </si>
  <si>
    <t>04 1 06 00000</t>
  </si>
  <si>
    <t>Осуществление отдельных государственных полномочий в сфере архивного дела</t>
  </si>
  <si>
    <t>04 1 06 21190</t>
  </si>
  <si>
    <t xml:space="preserve">Осуществление отдельных государственных полномочий в соответствии с законом области от 28 апреля 2006 года № 1443-ОЗ "О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архивного дела" </t>
  </si>
  <si>
    <t>04 1 06 72190</t>
  </si>
  <si>
    <t>Основное мероприятие "Реализация регионального проекта "Культурная среда"</t>
  </si>
  <si>
    <t>04 1 A1 00000</t>
  </si>
  <si>
    <t>Модернизация (капитальный ремонт, реконструкция) муниципальных детских школ искусств по видам искусств</t>
  </si>
  <si>
    <t>04 1 A1 55191</t>
  </si>
  <si>
    <t>Техническое оснащение муниципальных музеев</t>
  </si>
  <si>
    <t>04 1 A1 55900</t>
  </si>
  <si>
    <t>Основное мероприятие "Реализация регионального проекта "Творческие люди"</t>
  </si>
  <si>
    <t>04 1 A2 00000</t>
  </si>
  <si>
    <t>Государственная поддержка лучших сельских учреждений культуры и лучших работников сельских учреждений культуры</t>
  </si>
  <si>
    <t>04 1 A2 55192</t>
  </si>
  <si>
    <t>Подпрограмма "Обеспечение условий реализации муниципальной программы"</t>
  </si>
  <si>
    <t>04 2 00 00000</t>
  </si>
  <si>
    <t>Основное мероприятие "Выполнение функций  и полномочий  Управлением культуры и молодежной политики администрации  Никольского муниципального округа"</t>
  </si>
  <si>
    <t>04 2 01 00000</t>
  </si>
  <si>
    <t>Обеспечение деятельности органов муниципальной власти</t>
  </si>
  <si>
    <t>04 2 01 00190</t>
  </si>
  <si>
    <t>04 2 01 70030</t>
  </si>
  <si>
    <t>Основное мероприятие "Обслуживание хозяйственной деятельности учреждений культуры Никольского муниципального округа"</t>
  </si>
  <si>
    <t>04 2 02 00000</t>
  </si>
  <si>
    <t>04 2 02 19590</t>
  </si>
  <si>
    <t>Социальные выплаты гражданам, кроме публичных нормативных социальных выплат</t>
  </si>
  <si>
    <t>320</t>
  </si>
  <si>
    <t>04 2 02 70030</t>
  </si>
  <si>
    <t>Муниципальная программа "Развитие образования Никольского муниципального округа на 2024-2026 годы"</t>
  </si>
  <si>
    <t>05 0 00 00000</t>
  </si>
  <si>
    <t>Подпрограмма "Развитие дошкольного образования"</t>
  </si>
  <si>
    <t>05 1 00 00000</t>
  </si>
  <si>
    <t xml:space="preserve">Основное мероприятие  "Организация предоставления дошкольного и дополнительного образования в  муниципальных  бюджетных дошкольных образовательных организациях" </t>
  </si>
  <si>
    <t>05 1 01 00000</t>
  </si>
  <si>
    <t>Детские дошкольные учреждения</t>
  </si>
  <si>
    <t>05 1 01 11590</t>
  </si>
  <si>
    <t>05 1 01 70030</t>
  </si>
  <si>
    <t>Обеспечение дошкольного образования в муниципальных образовательных организациях,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</si>
  <si>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05 1 01 72010</t>
  </si>
  <si>
    <t>Реализация мероприятий по обеспечению безопасности жизни и здоровья детей в муниципальных образовательных организациях, реализующих образовательные программы дошкольного образования</t>
  </si>
  <si>
    <t>05 1 01 S1430</t>
  </si>
  <si>
    <t>Проведение мероприятий по обеспечению условий для дошкольного образования</t>
  </si>
  <si>
    <t>05 1 01 S1990</t>
  </si>
  <si>
    <t>Основное мероприятие "Модернизация региональных систем дошкольного образования"</t>
  </si>
  <si>
    <t>05 1 03 00000</t>
  </si>
  <si>
    <t>Строительство, реконструкция, капитальный ремонт, ремонт и благоустройство территорий образовательных организаций муниципальной собственности</t>
  </si>
  <si>
    <t>05 1 03 S1940</t>
  </si>
  <si>
    <t>Основное мероприятие  "Реализация механизмов обеспечения доступности качественных образовательных услуг общего образования детям с ограниченными возможностями здоровья, детям-инвалидам"</t>
  </si>
  <si>
    <t>05 1 04 00000</t>
  </si>
  <si>
    <t>Обеспечение питанием обучающихся с ограниченными возможностями здоровья, не проживающих в организациях, осуществляющих образовательную деятельность по адаптированным основным общеобразовательным программам</t>
  </si>
  <si>
    <t>05 1 04 S1490</t>
  </si>
  <si>
    <t>Основное мероприятие " Услуги распределительно-логистического центра "</t>
  </si>
  <si>
    <t>05 1 05 00000</t>
  </si>
  <si>
    <t>Приобретение услуг распределительно-логистического центра на поставку продовольственных товаров для муниципальных образовательных организаций</t>
  </si>
  <si>
    <t>05 1 05 S1460</t>
  </si>
  <si>
    <t>Основное мероприятие "Обеспечение беспрепятственного доступа для инвалидов и других маломобильных групп населения к приоритетным объектам и услугам в приоритетных сферах жизнедеятельности"</t>
  </si>
  <si>
    <t>05 1 07 00000</t>
  </si>
  <si>
    <t>Осуществление мероприятий по приспособлению зданий и помещений муниципальных дошкольных образовательных организаций и муниципальных общеобразовательных организаций для беспрепятственного доступа инвалидов (детей-инвалидов)</t>
  </si>
  <si>
    <t>05 1 07 S1180</t>
  </si>
  <si>
    <t>Подпрограмма "Развитие общего и дополнительного образования детей"</t>
  </si>
  <si>
    <t>05 2 00 00000</t>
  </si>
  <si>
    <t>Основное мероприятие "Организация предоставления бесплатного дошкольного, начального общего, основного общего, среднего общего и дополнительного образования  в муниципальных общеобразовательных учреждениях"</t>
  </si>
  <si>
    <t>05 2 01 00000</t>
  </si>
  <si>
    <t>Школы-детские сады, школы начальные, неполные средние и средние</t>
  </si>
  <si>
    <t>05 2 01 13590</t>
  </si>
  <si>
    <t>05 2 01 41220</t>
  </si>
  <si>
    <t>Обеспечение дошкольного образования в муниципальных образовательных организациях области,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</t>
  </si>
  <si>
    <t>05 2 01 50501</t>
  </si>
  <si>
    <t>Обеспечение дошкольного образования в муниципальных образовательных организациях округа,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</si>
  <si>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>05 2 01 53031</t>
  </si>
  <si>
    <t>05 2 01 70030</t>
  </si>
  <si>
    <t>05 2 01 72010</t>
  </si>
  <si>
    <t>Проведение мероприятий по обеспечению условий для организации питания обучающихся в муниципальных общеобразовательных организациях</t>
  </si>
  <si>
    <t>05 2 01 S1440</t>
  </si>
  <si>
    <t>Реализация дополнительных общеразвивающих программ по виду спорта "Самбо"</t>
  </si>
  <si>
    <t>05 2 01 S1520</t>
  </si>
  <si>
    <t>05 2 01 S2270</t>
  </si>
  <si>
    <t>Основное мероприятие "Предоставление питания на льготных условиях  отдельным категориям обучающихся"</t>
  </si>
  <si>
    <t>05 2 02 00000</t>
  </si>
  <si>
    <t>Осуществление отдельных государственных полномочий в соответствии с законом области от 17 декабря 2007 года № 1719-ОЗ "О наделении органов местного самоуправления отдельными государственными полномочиями в сфере образования"</t>
  </si>
  <si>
    <t>05 2 02 72020</t>
  </si>
  <si>
    <t>Основное мероприятие "Реализация механизмов обеспечения доступности качественных образовательных услуг общего образования детям с ограниченными возможностями здоровья, детям-инвалидам"</t>
  </si>
  <si>
    <t>05 2 03 00000</t>
  </si>
  <si>
    <t>05 2 03 72020</t>
  </si>
  <si>
    <t>05 2 03 S1490</t>
  </si>
  <si>
    <t>Основное мероприятие "Организация содержания и обучения  детей с ограниченными возможностями здоровья за время их пребывания в муниципальной организации, осуществляющей образовательную деятельность по адаптированным программам"</t>
  </si>
  <si>
    <t>05 2 04 00000</t>
  </si>
  <si>
    <t>Содержание и обучение детей с ограниченными возможностями здоровья за время их пребывания в муниципальной организации, осуществляющей образовательную деятельность</t>
  </si>
  <si>
    <t>05 2 04 27980</t>
  </si>
  <si>
    <t>05 2 04 70030</t>
  </si>
  <si>
    <t>Основное мероприятие "Обеспечение социальной поддержки  детей, обучающихся в муниципальных общеобразовательных организациях, из многодетных семей, приемных семей, имеющих  в своем составе трех и более детей, в том числе родных, в части предоставления денежных выплат"</t>
  </si>
  <si>
    <t>05 2 05 00000</t>
  </si>
  <si>
    <t>05 2 05 72020</t>
  </si>
  <si>
    <t>10</t>
  </si>
  <si>
    <t>Основное мероприятие "Организация предоставления дополнительного образования в организациях дополнительного образования детей"</t>
  </si>
  <si>
    <t>05 2 08 00000</t>
  </si>
  <si>
    <t>Учреждения по внешкольной работе с детьми</t>
  </si>
  <si>
    <t>05 2 08 15590</t>
  </si>
  <si>
    <t>05 2 08 41220</t>
  </si>
  <si>
    <t>05 2 08 70030</t>
  </si>
  <si>
    <t>05 2 08 S2270</t>
  </si>
  <si>
    <t>Основное мероприятие "Создание условий для функционирования и  обеспечения системы персонифицированного учета и персонифицированного финансирования дополнительного образования"</t>
  </si>
  <si>
    <t>05 2 10 00000</t>
  </si>
  <si>
    <t>05 2 10 15590</t>
  </si>
  <si>
    <t>05 2 10 70030</t>
  </si>
  <si>
    <t>Основное мероприятие "Пристройка, реконструкция, капитальный ремонт (ремонт) образовательных организаций  Никольского муниципального округа"</t>
  </si>
  <si>
    <t>05 2 11 00000</t>
  </si>
  <si>
    <t>05 2 11 S1940</t>
  </si>
  <si>
    <t>Основное мероприятие "Предоставление бесплатного горячего питания обучающимся, получающим начальное общее образование в муниципальных образовательных организациях "</t>
  </si>
  <si>
    <t>05 2 15 00000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</si>
  <si>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</si>
  <si>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05 2 15 L3041</t>
  </si>
  <si>
    <t>05 2 16 00000</t>
  </si>
  <si>
    <t>05 2 16 S1460</t>
  </si>
  <si>
    <t>Основное мероприятие  "Реализация регионального проекта "Современная школа"</t>
  </si>
  <si>
    <t>05 2 E1 00000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</si>
  <si>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</si>
  <si>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05 2 E1 51720</t>
  </si>
  <si>
    <t>Основное мероприятие "Реализация регионального проекта "Цифровая образовательная среда"</t>
  </si>
  <si>
    <t>05 2 E4 00000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</si>
  <si>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</si>
  <si>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05 2 E4 52130</t>
  </si>
  <si>
    <t>Основное мероприятие "Реализация регионального проекта "Патриотическое воспитание граждан Российской Федерации"</t>
  </si>
  <si>
    <t>05 2 EВ 00000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</si>
  <si>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</si>
  <si>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05 2 EВ 51790</t>
  </si>
  <si>
    <t>05 2 18 00000</t>
  </si>
  <si>
    <t>05 2 18 S1180</t>
  </si>
  <si>
    <t>Основное мероприятие "Организация школьных музеев"</t>
  </si>
  <si>
    <t>05 2 19 00000</t>
  </si>
  <si>
    <t>Организация школьных музеев</t>
  </si>
  <si>
    <t>05 2 19 S1010</t>
  </si>
  <si>
    <t>Основное мероприятие "Создание агроклассов и (или) лесных классов в общеобразовательных организациях округа"</t>
  </si>
  <si>
    <t>05 2 20 00000</t>
  </si>
  <si>
    <t>Проведение мероприятий по созданию агроклассов и (или) лесных классов в общеобразовательных организациях округа</t>
  </si>
  <si>
    <t>05 2 20 S1070</t>
  </si>
  <si>
    <t>Подпрограмма "Обеспечение реализации подпрограмм"</t>
  </si>
  <si>
    <t>05 3 00 00000</t>
  </si>
  <si>
    <t>Основное мероприятие "Содействие организации предоставления общедоступного  и бесплатного дошкольного образования, начального общего, основного общего, среднего общего образования, дополнительного образования на территории Никольского муниципального округа, обеспечение хозяйственной, методической и правовой деятельности образовательных организаций"</t>
  </si>
  <si>
    <t>05 3 01 00000</t>
  </si>
  <si>
    <t>05 3 01 19590</t>
  </si>
  <si>
    <t>05 3 01 70030</t>
  </si>
  <si>
    <t>Основное мероприятие "Выполнение функций и полномочий Управлением образования администрации Никольского муниципального округа"</t>
  </si>
  <si>
    <t>05 3 02 00000</t>
  </si>
  <si>
    <t>05 3 02 00190</t>
  </si>
  <si>
    <t>05 3 02 70030</t>
  </si>
  <si>
    <t xml:space="preserve"> Муниципальная программа "Обеспечение законности, правопорядка и общественной безопасности в Никольском муниципальном округе на 2024-2026 годы"</t>
  </si>
  <si>
    <t>06 0 00 00000</t>
  </si>
  <si>
    <t>Подпрограмма "Профилактика преступлений и иных правонарушений"</t>
  </si>
  <si>
    <t>06 1 00 00000</t>
  </si>
  <si>
    <t>Основное мероприятие "Предупреждение беспризорности, безнадзорности, профилактика правонарушений несовершеннолетних"</t>
  </si>
  <si>
    <t>06 1 01 00000</t>
  </si>
  <si>
    <t>Осуществление отдельных государственных  полномочий  в сфере административных отношений</t>
  </si>
  <si>
    <t>06 1 01 20190</t>
  </si>
  <si>
    <t>Мероприятия по профилактике преступлений и иных правонарушений</t>
  </si>
  <si>
    <t>06 1 01 23060</t>
  </si>
  <si>
    <t xml:space="preserve">Осуществление отдельных государственных  полномочий  в сфере административных отношений   в соответствии с законом области от 28 ноября 2005 года № 1369-ОЗ "О наделении органов местного самоуправления отдельными государственными полномочиями в сфере административных отношений" за счет средств единой субвенции </t>
  </si>
  <si>
    <t>06 1 01 72311</t>
  </si>
  <si>
    <t>Основное мероприятие  "Предупреждение экстремизма и терроризма"</t>
  </si>
  <si>
    <t>06 1 02 00000</t>
  </si>
  <si>
    <t>06 1 02 23060</t>
  </si>
  <si>
    <t>14</t>
  </si>
  <si>
    <t>Иные выплаты населению</t>
  </si>
  <si>
    <t>360</t>
  </si>
  <si>
    <t>Проведение мероприятий по антитеррористической защищенности объектов культуры</t>
  </si>
  <si>
    <t>06 1 02 S1570</t>
  </si>
  <si>
    <t>06 1 02 S2270</t>
  </si>
  <si>
    <t>Основное мероприятие  "Обеспечение внедрения и /или эксплуатации аппаратно-программного комплекса "Безопасный город"</t>
  </si>
  <si>
    <t>06 1 03 00000</t>
  </si>
  <si>
    <t>06 1 03 23060</t>
  </si>
  <si>
    <t xml:space="preserve">Внедрение и (или) эксплуатация аппаратно-программного комплекса "Безопасный город" </t>
  </si>
  <si>
    <t>06 1 03 S1060</t>
  </si>
  <si>
    <t>Основное мероприятие  "Привлечение общественности к охране общественного порядка"</t>
  </si>
  <si>
    <t>06 1 04 00000</t>
  </si>
  <si>
    <t>06 1 04 23060</t>
  </si>
  <si>
    <t>Основное мероприятие "Предупреждение преступлений, связанных с мошенничеством"</t>
  </si>
  <si>
    <t>06 1 05 00000</t>
  </si>
  <si>
    <t>06 1 05 23060</t>
  </si>
  <si>
    <t>Основное мероприятие «Формирование условий для социальной адаптации и реабилитации лиц, осужденных без изоляции от общества, а также лиц, отбывших наказание в местах лишения свободы осужденных. Предупреждение рецидивной преступности»</t>
  </si>
  <si>
    <t>06 1 06 00000</t>
  </si>
  <si>
    <t>06 1 06 23060</t>
  </si>
  <si>
    <t>Подпрограмма "Формирование законопослушного поведения участников дорожного движения"</t>
  </si>
  <si>
    <t>06 2 00 00000</t>
  </si>
  <si>
    <t>Основное мероприятие "Предупреждение опасного поведения участников дорожного движения путем организации и проведения профилактических мероприятий, и их информационно-пропагандистское сопровождение"</t>
  </si>
  <si>
    <t>06 2 01 00000</t>
  </si>
  <si>
    <t>Прочие мероприятия в сфере безопасности дорожного движения</t>
  </si>
  <si>
    <t>06 2 01 20300</t>
  </si>
  <si>
    <t>Подпрограмма "Противодействие незаконному обороту наркотиков, снижение масштабов злоупотребления алкогольной продукцией, профилактика алкоголизма и наркомании"</t>
  </si>
  <si>
    <t>06 3 00 00000</t>
  </si>
  <si>
    <t>Основное мероприятие "Профилактика незаконного оборота наркотиков, зависимости от психоактивных веществ, снижение масштабов злоупотребления алкогольной продукцией"</t>
  </si>
  <si>
    <t>06 3 01 00000</t>
  </si>
  <si>
    <t>Прочие мероприятия по профилактике употребления психоактивных веществ</t>
  </si>
  <si>
    <t>06 3 01 21890</t>
  </si>
  <si>
    <t>Основное мероприятие "Информационное обеспечение деятельности по противодействию незаконному обороту наркотиков и зависимости от психоактивных веществ"</t>
  </si>
  <si>
    <t>06 3 02 00000</t>
  </si>
  <si>
    <t>Прочие мероприятия по профилактике употребления  психоактивных веществ</t>
  </si>
  <si>
    <t>06 3 02 21890</t>
  </si>
  <si>
    <t>Подпрограмма "Обеспечение безопасности проживания населения округа"</t>
  </si>
  <si>
    <t>06 4 00 00000</t>
  </si>
  <si>
    <t>Основное мероприятие "Организация и проведение мероприятий по предупреждению и ликвидации чрезвычайных ситуаций, территориальной и гражданской обороне"</t>
  </si>
  <si>
    <t>06 4 01 00000</t>
  </si>
  <si>
    <t>Осуществление мероприятий по предупреждению и ликвидации последствий чрезвычайных ситуаций в границах округа</t>
  </si>
  <si>
    <t>06 4 01 21730</t>
  </si>
  <si>
    <t>Осуществление мероприятий по территориальной обороне и гражданской обороне, организация  деятельности аварийно-спасательных служб и (или) аварийно-спасательных формирований, иные мероприятия по защите населения и территорий от чрезвычайных ситуаций природного и техногенного характера</t>
  </si>
  <si>
    <t>06 4 01 21740</t>
  </si>
  <si>
    <t>Подпрограмма "Обеспечение пожарной безопасности на территории Никольского муниципального округа"</t>
  </si>
  <si>
    <t>06 5 00 00000</t>
  </si>
  <si>
    <t>Основное мероприятие "Обеспечение первичных мер пожарной безопасности"</t>
  </si>
  <si>
    <t>06 5 01 00000</t>
  </si>
  <si>
    <t>Мероприятия в области пожарной безопасности</t>
  </si>
  <si>
    <t>06 5 01 21720</t>
  </si>
  <si>
    <t>Подпрограмма "Обеспечение мероприятий по мобилизационной подготовке экономики и защите государственной тайны"</t>
  </si>
  <si>
    <t>06 6 00 00000</t>
  </si>
  <si>
    <t>Основное мероприятие "Организация и осуществление мероприятий по вопросам мобилизационной подготовки, защиты информации, составляющей государственную тайну"</t>
  </si>
  <si>
    <t>06 6 01 00000</t>
  </si>
  <si>
    <t>Мероприятия по мобилизационной подготовке</t>
  </si>
  <si>
    <t>06 6 01 21710</t>
  </si>
  <si>
    <t>Муниципальная  программа "Экономическое развитие Никольского муниципального округа на 2024-2026 годы"</t>
  </si>
  <si>
    <t>07 0 00 00000</t>
  </si>
  <si>
    <t>Подпрограмма "Поддержка и развитие малого и среднего предпринимательства в Никольском муниципальном округе"</t>
  </si>
  <si>
    <t>07 1 00 00000</t>
  </si>
  <si>
    <t>Основное мероприятие "Пропаганда предпринимательства, формирование положительного образа предпринимателя"</t>
  </si>
  <si>
    <t>07 1 03 00000</t>
  </si>
  <si>
    <t>Реализация мероприятий, направленных на формирование положительного образа предпринимателя, популяризация роли предпринимателя</t>
  </si>
  <si>
    <t>07 1 03 20450</t>
  </si>
  <si>
    <t>13</t>
  </si>
  <si>
    <t>Основное мероприятие "Содействие развитию предпринимательства в приоритетных отраслях"</t>
  </si>
  <si>
    <t>07 1 06 00000</t>
  </si>
  <si>
    <t>Реализация мероприятий, направленных на  поддержку и развитие предпринимательства</t>
  </si>
  <si>
    <t>07 1 06 20470</t>
  </si>
  <si>
    <t>Проведение работ по межеванию земельных участков</t>
  </si>
  <si>
    <t>12</t>
  </si>
  <si>
    <t>Подпрограмма "Развитие торговли  и обеспечение прав потребителей в Никольском муниципальном округе"</t>
  </si>
  <si>
    <t>07 2 00 00000</t>
  </si>
  <si>
    <t>Основное мероприятие "Создание условий для развития мобильной торговли в малонаселенных и труднодоступных населенных пунктах"</t>
  </si>
  <si>
    <t>07 2 01 00000</t>
  </si>
  <si>
    <t>Развитие мобильной торговли в малонаселенных и (или) труднодоступных населенных пунктах</t>
  </si>
  <si>
    <t>07 2 01 S1250</t>
  </si>
  <si>
    <t>Доставка  товаров в социально значимые магазины в малонаселенных и (или) труднодоступных населенных пунктах</t>
  </si>
  <si>
    <t>07 2 01 S1251</t>
  </si>
  <si>
    <t>Подпрограмма "Кадровое обеспечение Никольского муниципального округа"</t>
  </si>
  <si>
    <t>07 3 00 00000</t>
  </si>
  <si>
    <t>Обеспечение системы здравоохранения медицинскими кадрами</t>
  </si>
  <si>
    <t xml:space="preserve">Бюджетные инвестиции </t>
  </si>
  <si>
    <t>Основное мероприятие "Оказание социальной поддержки студентам, специалистам сферы здравоохранения"</t>
  </si>
  <si>
    <t>07 3 02 00000</t>
  </si>
  <si>
    <t>07 3 02 21840</t>
  </si>
  <si>
    <t>Стипендии</t>
  </si>
  <si>
    <t>340</t>
  </si>
  <si>
    <t>Основное мероприятие "Дополнительные меры по стимулированию педагогических работников и повышение статуса педагогических работников"</t>
  </si>
  <si>
    <t>07 3 03 00000</t>
  </si>
  <si>
    <t>Обеспечение системы образования педагогическими кадрами</t>
  </si>
  <si>
    <t>07 3 03 21850</t>
  </si>
  <si>
    <t>Основное мероприятие "Оказание социальной поддержки студентам, специалистам системы образования"</t>
  </si>
  <si>
    <t>07 3 05 00000</t>
  </si>
  <si>
    <t>07 3 05 21850</t>
  </si>
  <si>
    <t>Подпрограмма "Поддержка социально ориентированных некоммерческих организаций в Никольском муниципальном округе"</t>
  </si>
  <si>
    <t>07 4 00 00000</t>
  </si>
  <si>
    <t>Основное мероприятие "Финансовая поддержка социально ориентированных некоммерческих организаций"</t>
  </si>
  <si>
    <t xml:space="preserve">07 4 01 00000 </t>
  </si>
  <si>
    <t>Финансовое обеспечение социально ориентированных некоммерческих  организаций из бюджета округа</t>
  </si>
  <si>
    <t>07 4 01 21980</t>
  </si>
  <si>
    <t>Субсидии некоммерческим организациям (за исключением государственных (муниципальных) учреждений)</t>
  </si>
  <si>
    <t>630</t>
  </si>
  <si>
    <t>Муниципальная программа "Дорожная деятельность и транспортное обслуживание населения  Никольского муниципального округа на период 2024-2026 годы"</t>
  </si>
  <si>
    <t xml:space="preserve">09 0 00 00000 </t>
  </si>
  <si>
    <t>Подпрограмма "Развитие сети автомобильных дорог общего пользования местного значения на территории Никольского муниципального округа"</t>
  </si>
  <si>
    <t xml:space="preserve">09 1 00 00000 </t>
  </si>
  <si>
    <t>Основное мероприятие "Содержание муниципальных дорог и искусственных сооружений"</t>
  </si>
  <si>
    <t xml:space="preserve">09 1 01 00000 </t>
  </si>
  <si>
    <t xml:space="preserve">09 1 01 19590 </t>
  </si>
  <si>
    <t>Содержание муниципальных дорог и искусственных сооружений</t>
  </si>
  <si>
    <t>09 1 01 20100</t>
  </si>
  <si>
    <t>Текущее содержание опорной сети дорог местного значения</t>
  </si>
  <si>
    <t>09 1 01 S1510</t>
  </si>
  <si>
    <t>Основное мероприятие "Ремонт муниципальных дорог и искусственных сооружений"</t>
  </si>
  <si>
    <t xml:space="preserve">09 1 02 00000 </t>
  </si>
  <si>
    <t>Ремонт муниципальных дорог и искусственных сооружений</t>
  </si>
  <si>
    <t>09 1 02 20110</t>
  </si>
  <si>
    <t>Осуществление дорожной деятельности в отношении автомобильных дорог общего пользования местного значения</t>
  </si>
  <si>
    <t>09 1 02 S1350</t>
  </si>
  <si>
    <t>Осуществление дорожной деятельности  в отношении автомобильных дорог общего пользования местного значения для обеспечения подъездов к земельным  участкам, предоставляемым отдельным категориям граждан</t>
  </si>
  <si>
    <t>09 1 02 S1360</t>
  </si>
  <si>
    <t>Основное мероприятие "Обеспечение специализированной дорожной техникой"</t>
  </si>
  <si>
    <t>09 1 04 00000</t>
  </si>
  <si>
    <t>Приобретение специализированной техники для содержания улично-дорожной сети</t>
  </si>
  <si>
    <t>09 1 04 S1190</t>
  </si>
  <si>
    <t>Подпрограмма "Транспортное обслуживание населения Никольского муниципального округа"</t>
  </si>
  <si>
    <t xml:space="preserve">09 2 00 00000 </t>
  </si>
  <si>
    <t>Основное мероприятие «Создание условий для предоставления транспортных услуг населению»</t>
  </si>
  <si>
    <t xml:space="preserve">09 2 01 00000 </t>
  </si>
  <si>
    <t>Приобретение подвижного состава пассажирского транспорта общего пользования (автобусов) для осуществления перевозок пассажиров и багажа на муниципальных маршрутах регулярных перевозок</t>
  </si>
  <si>
    <t>09 2 01 27330</t>
  </si>
  <si>
    <t>Организация транспортного обслуживания населения на муниципальных маршрутах регулярных перевозок по регулируемым тарифам</t>
  </si>
  <si>
    <t>09 2 01 S1370</t>
  </si>
  <si>
    <t>Муниципальная программа "Совершенствование муниципального управления администрации Никольского муниципального округа  на 2024-2026 годы"</t>
  </si>
  <si>
    <t>10 0 00 00000</t>
  </si>
  <si>
    <t>Подпрограмма "Совершенствование и развитие муниципальной службы администрации Никольского муниципального округа"</t>
  </si>
  <si>
    <t>10 1 00 00000</t>
  </si>
  <si>
    <t>Основное мероприятие "Развитие и повышение качества кадрового состава органов местного самоуправления"</t>
  </si>
  <si>
    <t>10 1 01 00000</t>
  </si>
  <si>
    <t>10 1 01 00190</t>
  </si>
  <si>
    <t>Основное мероприятие "Обеспечение социально-экономического развития в сфере муниципального управления"</t>
  </si>
  <si>
    <t>10 1 02 00000</t>
  </si>
  <si>
    <t>10 1 02 00190</t>
  </si>
  <si>
    <t>10 1 02 19590</t>
  </si>
  <si>
    <t>Выполнение других обязательств государства</t>
  </si>
  <si>
    <t>10 1 02 21990</t>
  </si>
  <si>
    <t>Исполнение судебных актов</t>
  </si>
  <si>
    <t xml:space="preserve">01 </t>
  </si>
  <si>
    <t>830</t>
  </si>
  <si>
    <t>Осуществление полномочий по первичному воинскому учету</t>
  </si>
  <si>
    <t>10 1 02 22190</t>
  </si>
  <si>
    <t>Осуществление полномочий по первичному воинскому учету органами местного самоуправления поселений и муниципальных округов</t>
  </si>
  <si>
    <t>10 1 02 51180</t>
  </si>
  <si>
    <t>10 1 02 70030</t>
  </si>
  <si>
    <t>Осуществление отдельных государственных полномочий в соответствии с законом области от 5 октября 2006 года № 1501-ОЗ "О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регулирования цен (тарифов)" за счет средств единой субвенции</t>
  </si>
  <si>
    <t>10 1 02 72312</t>
  </si>
  <si>
    <t>Основное мероприятие "Организационное обеспечение деятельности по профилактике коррупционных правонарушений"</t>
  </si>
  <si>
    <t>10 1 03 00000</t>
  </si>
  <si>
    <t>10 1 03 00190</t>
  </si>
  <si>
    <t>Основное мероприятие "Обеспечение функционирования, сопровождения и развития информационных систем"</t>
  </si>
  <si>
    <t>10 1 04 00000</t>
  </si>
  <si>
    <t>10 1 04 00190</t>
  </si>
  <si>
    <t>Основное мероприятие "Организация предоставления муниципальных услуг"</t>
  </si>
  <si>
    <t>10 1 05 00000</t>
  </si>
  <si>
    <t>10 1 05 00190</t>
  </si>
  <si>
    <t>Подпрограмма "Повышение качества и доступности муниципальных услуг на базе многофункционального центра организации предоставления государственных и муниципальных услуг"</t>
  </si>
  <si>
    <t>10 2 00 00000</t>
  </si>
  <si>
    <t>Основное  мероприятие "Обеспечение деятельности многофункционального центра предоставления государственных и муниципальных услуг"</t>
  </si>
  <si>
    <t>10 2 01 00000</t>
  </si>
  <si>
    <t>Осуществление  отдельных государственных полномочий в соответствии с законом области  от 10 декабря 2014 года  № 3526-ОЗ "О наделении органов местного самоуправления отдельными государственными полномочиями по  организации деятельности многофункциональных центров предоставления государственных и муниципальных услуг"</t>
  </si>
  <si>
    <t>10 2 01 72250</t>
  </si>
  <si>
    <t>Подпрограмма "Социальная поддержка отдельных категорий граждан"</t>
  </si>
  <si>
    <t>10 3 00 00000</t>
  </si>
  <si>
    <t>Основное мероприятие "Предоставление мер социальной поддержки отдельным категориям граждан"</t>
  </si>
  <si>
    <t>10 3 01 00000</t>
  </si>
  <si>
    <t>Ежемесячная денежная компенсация расходов на оплату помещения, отопления, освещения, твердого топлива и обращения с твердыми коммунальными отходами отдельным категориям граждан, проживающих и работающих в сельской местности</t>
  </si>
  <si>
    <t>10 3 01 21830</t>
  </si>
  <si>
    <t>Основное мероприятие "Предоставление иных социальных выплат"</t>
  </si>
  <si>
    <t>10 3 02 00000</t>
  </si>
  <si>
    <t>Доплата к пенсии лицам, замещавшим муниципальные должности и должности муниципальной службы в органах местного самоуправления Никольского муниципального округа</t>
  </si>
  <si>
    <t xml:space="preserve">10 3 02 21810 </t>
  </si>
  <si>
    <t>Публичные нормативные социальные выплаты гражданам</t>
  </si>
  <si>
    <t>310</t>
  </si>
  <si>
    <t>Дополнительное материальное содержание лицам, имеющим звание "Почетный гражданин Никольского муниципального округа"</t>
  </si>
  <si>
    <t>10 3 02 21820</t>
  </si>
  <si>
    <t>Публичные нормативные выплаты гражданам несоциального характера</t>
  </si>
  <si>
    <t>330</t>
  </si>
  <si>
    <t>Единовременная денежная выплата гражданам, заключившим контракт на прохождение военной службы в Вооруженных Силах Российской Федерации</t>
  </si>
  <si>
    <t>10 3 02 21900</t>
  </si>
  <si>
    <t>Адресная помощь на приобретение дров семьям мобилизованных граждан и лиц, принимающих участие в специальной военной операции</t>
  </si>
  <si>
    <t>10 3 02 21920</t>
  </si>
  <si>
    <t>Единовременная выплата ветеранам боевых действий, принимавшим участие в боевых действиях в Республике Афганистан</t>
  </si>
  <si>
    <t>10 3 02 21930</t>
  </si>
  <si>
    <t>Основное мероприятие "Оказание содействия в трудоустройстве инвалидов"</t>
  </si>
  <si>
    <t>10 3 03 00000</t>
  </si>
  <si>
    <t>Реализация мероприятий по оказанию содействия в трудоустройстве незанятых инвалидов, в том числе инвалидов молодого возраста на оборудованные (оснащенные) для них рабочие места</t>
  </si>
  <si>
    <t>10 3 03 74070</t>
  </si>
  <si>
    <t>Подпрограмма "Модернизация и развитие социального обслуживания"</t>
  </si>
  <si>
    <t>10 4 00 00000</t>
  </si>
  <si>
    <t>Основное мероприятие "Организация и осуществление деятельности  по опеке и попечительству в отношении совершеннолетних граждан и  в отношении несовершеннолетних граждан"</t>
  </si>
  <si>
    <t>10 4 01 00000</t>
  </si>
  <si>
    <t>Осуществление  отдельных государственных полномочий по опеке и попечительству</t>
  </si>
  <si>
    <t>10 4 01 23190</t>
  </si>
  <si>
    <t>Осуществление отдельных государственных полномочий   в соответствии с законом области от 17 декабря 2007 года № 1720-ОЗ "О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детей-сирот и детей, оставшихся без попечения родителей (за исключением детей, обучающихся в федеральных образовательных организациях), лиц из числа детей указанных категорий" за счет средств единой субвенции</t>
  </si>
  <si>
    <t>10 4 01 72315</t>
  </si>
  <si>
    <t>Муниципальная программа "Управление муниципальными финансами Никольского муниципального округа на 2024-2026 годы"</t>
  </si>
  <si>
    <t>11 0 00 00000</t>
  </si>
  <si>
    <t>Основное мероприятие "Обеспечение бюджетного процесса в части учета операций со средствами муниципальных учреждений округа"</t>
  </si>
  <si>
    <t>11 0 01 00000</t>
  </si>
  <si>
    <t>Центр бюджетного учета и отчетности</t>
  </si>
  <si>
    <t>11 0 01 12590</t>
  </si>
  <si>
    <t>603</t>
  </si>
  <si>
    <t>11 0 01 70030</t>
  </si>
  <si>
    <t>Основное мероприятие "Обеспечение деятельности Финансового управления округа, как ответственного исполнителя муниципальной программы, внутренний муниципальный финансовый контроль"</t>
  </si>
  <si>
    <t>11 0 02 00000</t>
  </si>
  <si>
    <t>11 0 02 00190</t>
  </si>
  <si>
    <t>11 0 02 70030</t>
  </si>
  <si>
    <t>Муниципальная программа  "Управление и распоряжение муниципальным имуществом и земельными участками на 2024-2026 годы"</t>
  </si>
  <si>
    <t>12 0 00 00000</t>
  </si>
  <si>
    <t xml:space="preserve">Основное мероприятие "Осуществление мероприятий по оформлению муниципального имущества и земельных участков"  </t>
  </si>
  <si>
    <t>12 0 01 00000</t>
  </si>
  <si>
    <t>12 0 01 21910</t>
  </si>
  <si>
    <t>12 0 01 21990</t>
  </si>
  <si>
    <t>Подготовка проектов межевания земельных участков в рамках регионального проекта "Вовлечение в оборот земель сельскохозяйственного назначения"</t>
  </si>
  <si>
    <t>12 0 01 L5991</t>
  </si>
  <si>
    <t>Проведение кадастровых работ в рамках регионального проекта "Вовлечение в оборот земель сельскохозяйственного назначения"</t>
  </si>
  <si>
    <t>12 0 01 L5992</t>
  </si>
  <si>
    <t>Проведение комплексных кадастровых работ</t>
  </si>
  <si>
    <t>12 0 01 S5110</t>
  </si>
  <si>
    <t xml:space="preserve">Основное мероприятие "Содержание и ремонт объектов муниципального имущества "  </t>
  </si>
  <si>
    <t>12 0 02 00000</t>
  </si>
  <si>
    <t>12 0 02 21860</t>
  </si>
  <si>
    <t>12 0 02 21990</t>
  </si>
  <si>
    <t>12 0 02 41220</t>
  </si>
  <si>
    <t>Основное мероприятие "Реализация регионального проекта "Финансовая поддержка семей при рождении детей" в части организации и предоставления денежной выплаты взамен предоставления земельного участка гражданам, имеющим трех и более детей"</t>
  </si>
  <si>
    <t>12 0 P1 00000</t>
  </si>
  <si>
    <t>Осуществление отдельных государственных полномочий в соответствии с законом области от 10 декабря 2018 года № 4463-ОЗ "О наделении органов местного самоуправления отдельными государственными полномочиями по предоставлению единовременной денежной выплаты взамен предоставления земельного участка гражданам, имеющим трех и более детей"</t>
  </si>
  <si>
    <t>12 0 P1 72300</t>
  </si>
  <si>
    <t xml:space="preserve">Основное мероприятие "Предоставление государственной поддержки по обеспечению жильем отдельным категориям граждан, установленным федеральным и/или областным законодательством"  </t>
  </si>
  <si>
    <t>12 0 04 00000</t>
  </si>
  <si>
    <t>Реализация мероприятий по обеспечению жильем молодых семей</t>
  </si>
  <si>
    <t>12 0 04 L4970</t>
  </si>
  <si>
    <t>Основное мероприятие "Осуществление мероприятий по приобретению муниципального имущества"</t>
  </si>
  <si>
    <t>12 0 05 00000</t>
  </si>
  <si>
    <t>Приобретение специализированной техники для коммунальной сферы</t>
  </si>
  <si>
    <t>12 0 05 21410</t>
  </si>
  <si>
    <t>Основное мероприятие "Развитие инфраструктуры связи и сети "Интернет"</t>
  </si>
  <si>
    <t>12 0 06 00000</t>
  </si>
  <si>
    <t>12 0 06 S2270</t>
  </si>
  <si>
    <t>ВСЕГО РАСХОДОВ</t>
  </si>
  <si>
    <t>СВЕДЕНИЯ ОБ ИСПОЛНЕНИИ МУНИЦИПАЛЬНЫХ ПРОГРАММ НИКОЛЬСКОГО МУНИЦИПАЛЬНОГО ОКРУГА</t>
  </si>
  <si>
    <t xml:space="preserve">ЗА  9  МЕСЯЦЕВ  2024   ГОДА </t>
  </si>
  <si>
    <t>План</t>
  </si>
  <si>
    <t>Факт</t>
  </si>
  <si>
    <t>Сумма, тыс.рублей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</si>
</sst>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4"/>
      <color rgb="FF000000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color indexed="62"/>
      <name val="Arial Cyr"/>
      <charset val="204"/>
    </font>
    <font>
      <b/>
      <sz val="16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Down">
        <fgColor indexed="10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1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43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</borders>
  <cellStyleXfs count="87">
    <xf numFmtId="0" fontId="0" fillId="0" borderId="0"/>
    <xf numFmtId="0" fontId="5" fillId="0" borderId="0"/>
    <xf numFmtId="0" fontId="2" fillId="0" borderId="3" applyNumberFormat="0">
      <alignment horizontal="right" vertical="top"/>
    </xf>
    <xf numFmtId="0" fontId="2" fillId="0" borderId="3" applyNumberFormat="0">
      <alignment horizontal="right" vertical="top"/>
    </xf>
    <xf numFmtId="0" fontId="2" fillId="0" borderId="3" applyNumberFormat="0">
      <alignment horizontal="right" vertical="top"/>
    </xf>
    <xf numFmtId="0" fontId="2" fillId="0" borderId="3" applyNumberFormat="0">
      <alignment horizontal="right" vertical="top"/>
    </xf>
    <xf numFmtId="0" fontId="2" fillId="0" borderId="3" applyNumberFormat="0">
      <alignment horizontal="right" vertical="top"/>
    </xf>
    <xf numFmtId="0" fontId="2" fillId="0" borderId="3" applyNumberFormat="0">
      <alignment horizontal="right" vertical="top"/>
    </xf>
    <xf numFmtId="0" fontId="2" fillId="0" borderId="3" applyNumberFormat="0">
      <alignment horizontal="right" vertical="top"/>
    </xf>
    <xf numFmtId="0" fontId="2" fillId="0" borderId="3" applyNumberFormat="0">
      <alignment horizontal="right" vertical="top"/>
    </xf>
    <xf numFmtId="0" fontId="2" fillId="3" borderId="3" applyNumberFormat="0">
      <alignment horizontal="right" vertical="top"/>
    </xf>
    <xf numFmtId="0" fontId="2" fillId="3" borderId="3" applyNumberFormat="0">
      <alignment horizontal="right" vertical="top"/>
    </xf>
    <xf numFmtId="0" fontId="2" fillId="3" borderId="3" applyNumberFormat="0">
      <alignment horizontal="right" vertical="top"/>
    </xf>
    <xf numFmtId="0" fontId="2" fillId="3" borderId="3" applyNumberFormat="0">
      <alignment horizontal="right" vertical="top"/>
    </xf>
    <xf numFmtId="49" fontId="2" fillId="4" borderId="3">
      <alignment horizontal="left" vertical="top"/>
    </xf>
    <xf numFmtId="49" fontId="8" fillId="0" borderId="3">
      <alignment horizontal="left" vertical="top"/>
    </xf>
    <xf numFmtId="49" fontId="2" fillId="4" borderId="3">
      <alignment horizontal="left" vertical="top"/>
    </xf>
    <xf numFmtId="49" fontId="2" fillId="4" borderId="3">
      <alignment horizontal="left" vertical="top"/>
    </xf>
    <xf numFmtId="49" fontId="2" fillId="4" borderId="3">
      <alignment horizontal="left" vertical="top"/>
    </xf>
    <xf numFmtId="0" fontId="2" fillId="5" borderId="3">
      <alignment horizontal="left" vertical="top" wrapText="1"/>
    </xf>
    <xf numFmtId="0" fontId="2" fillId="5" borderId="3">
      <alignment horizontal="left" vertical="top" wrapText="1"/>
    </xf>
    <xf numFmtId="0" fontId="2" fillId="5" borderId="3">
      <alignment horizontal="left" vertical="top" wrapText="1"/>
    </xf>
    <xf numFmtId="0" fontId="2" fillId="5" borderId="3">
      <alignment horizontal="left" vertical="top" wrapText="1"/>
    </xf>
    <xf numFmtId="0" fontId="8" fillId="0" borderId="3">
      <alignment horizontal="left" vertical="top" wrapText="1"/>
    </xf>
    <xf numFmtId="0" fontId="2" fillId="6" borderId="3">
      <alignment horizontal="left" vertical="top" wrapText="1"/>
    </xf>
    <xf numFmtId="0" fontId="2" fillId="6" borderId="3">
      <alignment horizontal="left" vertical="top" wrapText="1"/>
    </xf>
    <xf numFmtId="0" fontId="2" fillId="6" borderId="3">
      <alignment horizontal="left" vertical="top" wrapText="1"/>
    </xf>
    <xf numFmtId="0" fontId="2" fillId="6" borderId="3">
      <alignment horizontal="left" vertical="top" wrapText="1"/>
    </xf>
    <xf numFmtId="0" fontId="2" fillId="7" borderId="3">
      <alignment horizontal="left" vertical="top" wrapText="1"/>
    </xf>
    <xf numFmtId="0" fontId="2" fillId="7" borderId="3">
      <alignment horizontal="left" vertical="top" wrapText="1"/>
    </xf>
    <xf numFmtId="0" fontId="2" fillId="7" borderId="3">
      <alignment horizontal="left" vertical="top" wrapText="1"/>
    </xf>
    <xf numFmtId="0" fontId="2" fillId="7" borderId="3">
      <alignment horizontal="left" vertical="top" wrapText="1"/>
    </xf>
    <xf numFmtId="0" fontId="2" fillId="8" borderId="3">
      <alignment horizontal="left" vertical="top" wrapText="1"/>
    </xf>
    <xf numFmtId="0" fontId="2" fillId="8" borderId="3">
      <alignment horizontal="left" vertical="top" wrapText="1"/>
    </xf>
    <xf numFmtId="0" fontId="2" fillId="8" borderId="3">
      <alignment horizontal="left" vertical="top" wrapText="1"/>
    </xf>
    <xf numFmtId="0" fontId="2" fillId="8" borderId="3">
      <alignment horizontal="left" vertical="top" wrapText="1"/>
    </xf>
    <xf numFmtId="0" fontId="2" fillId="9" borderId="3">
      <alignment horizontal="left" vertical="top" wrapText="1"/>
    </xf>
    <xf numFmtId="0" fontId="2" fillId="0" borderId="3">
      <alignment horizontal="left" vertical="top" wrapText="1"/>
    </xf>
    <xf numFmtId="0" fontId="2" fillId="0" borderId="3">
      <alignment horizontal="left" vertical="top" wrapText="1"/>
    </xf>
    <xf numFmtId="0" fontId="2" fillId="0" borderId="3">
      <alignment horizontal="left" vertical="top" wrapText="1"/>
    </xf>
    <xf numFmtId="0" fontId="2" fillId="0" borderId="3">
      <alignment horizontal="left" vertical="top" wrapText="1"/>
    </xf>
    <xf numFmtId="0" fontId="2" fillId="9" borderId="3">
      <alignment horizontal="left" vertical="top" wrapText="1"/>
    </xf>
    <xf numFmtId="0" fontId="2" fillId="9" borderId="3">
      <alignment horizontal="left" vertical="top" wrapText="1"/>
    </xf>
    <xf numFmtId="0" fontId="2" fillId="9" borderId="3">
      <alignment horizontal="left" vertical="top" wrapText="1"/>
    </xf>
    <xf numFmtId="0" fontId="9" fillId="0" borderId="0">
      <alignment horizontal="left" vertical="top"/>
    </xf>
    <xf numFmtId="0" fontId="5" fillId="0" borderId="0"/>
    <xf numFmtId="0" fontId="2" fillId="0" borderId="0"/>
    <xf numFmtId="0" fontId="5" fillId="0" borderId="0"/>
    <xf numFmtId="0" fontId="5" fillId="0" borderId="0"/>
    <xf numFmtId="0" fontId="1" fillId="0" borderId="0"/>
    <xf numFmtId="0" fontId="2" fillId="5" borderId="4" applyNumberFormat="0">
      <alignment horizontal="right" vertical="top"/>
    </xf>
    <xf numFmtId="0" fontId="2" fillId="6" borderId="4" applyNumberFormat="0">
      <alignment horizontal="right" vertical="top"/>
    </xf>
    <xf numFmtId="0" fontId="2" fillId="0" borderId="3" applyNumberFormat="0">
      <alignment horizontal="right" vertical="top"/>
    </xf>
    <xf numFmtId="0" fontId="2" fillId="0" borderId="3" applyNumberFormat="0">
      <alignment horizontal="right" vertical="top"/>
    </xf>
    <xf numFmtId="0" fontId="2" fillId="0" borderId="3" applyNumberFormat="0">
      <alignment horizontal="right" vertical="top"/>
    </xf>
    <xf numFmtId="0" fontId="2" fillId="0" borderId="3" applyNumberFormat="0">
      <alignment horizontal="right" vertical="top"/>
    </xf>
    <xf numFmtId="0" fontId="2" fillId="6" borderId="4" applyNumberFormat="0">
      <alignment horizontal="right" vertical="top"/>
    </xf>
    <xf numFmtId="0" fontId="2" fillId="6" borderId="4" applyNumberFormat="0">
      <alignment horizontal="right" vertical="top"/>
    </xf>
    <xf numFmtId="0" fontId="2" fillId="6" borderId="4" applyNumberFormat="0">
      <alignment horizontal="right" vertical="top"/>
    </xf>
    <xf numFmtId="0" fontId="2" fillId="0" borderId="3" applyNumberFormat="0">
      <alignment horizontal="right" vertical="top"/>
    </xf>
    <xf numFmtId="0" fontId="2" fillId="0" borderId="3" applyNumberFormat="0">
      <alignment horizontal="right" vertical="top"/>
    </xf>
    <xf numFmtId="0" fontId="2" fillId="0" borderId="3" applyNumberFormat="0">
      <alignment horizontal="right" vertical="top"/>
    </xf>
    <xf numFmtId="0" fontId="2" fillId="0" borderId="3" applyNumberFormat="0">
      <alignment horizontal="right" vertical="top"/>
    </xf>
    <xf numFmtId="0" fontId="2" fillId="5" borderId="4" applyNumberFormat="0">
      <alignment horizontal="right" vertical="top"/>
    </xf>
    <xf numFmtId="0" fontId="2" fillId="5" borderId="4" applyNumberFormat="0">
      <alignment horizontal="right" vertical="top"/>
    </xf>
    <xf numFmtId="0" fontId="2" fillId="5" borderId="4" applyNumberFormat="0">
      <alignment horizontal="right" vertical="top"/>
    </xf>
    <xf numFmtId="0" fontId="2" fillId="7" borderId="4" applyNumberFormat="0">
      <alignment horizontal="right" vertical="top"/>
    </xf>
    <xf numFmtId="0" fontId="2" fillId="0" borderId="3" applyNumberFormat="0">
      <alignment horizontal="right" vertical="top"/>
    </xf>
    <xf numFmtId="0" fontId="2" fillId="0" borderId="3" applyNumberFormat="0">
      <alignment horizontal="right" vertical="top"/>
    </xf>
    <xf numFmtId="0" fontId="2" fillId="0" borderId="3" applyNumberFormat="0">
      <alignment horizontal="right" vertical="top"/>
    </xf>
    <xf numFmtId="0" fontId="2" fillId="0" borderId="3" applyNumberFormat="0">
      <alignment horizontal="right" vertical="top"/>
    </xf>
    <xf numFmtId="0" fontId="2" fillId="7" borderId="4" applyNumberFormat="0">
      <alignment horizontal="right" vertical="top"/>
    </xf>
    <xf numFmtId="0" fontId="2" fillId="7" borderId="4" applyNumberFormat="0">
      <alignment horizontal="right" vertical="top"/>
    </xf>
    <xf numFmtId="0" fontId="2" fillId="7" borderId="4" applyNumberFormat="0">
      <alignment horizontal="right" vertical="top"/>
    </xf>
    <xf numFmtId="49" fontId="10" fillId="10" borderId="3">
      <alignment horizontal="left" vertical="top" wrapText="1"/>
    </xf>
    <xf numFmtId="49" fontId="2" fillId="0" borderId="3">
      <alignment horizontal="left" vertical="top" wrapText="1"/>
    </xf>
    <xf numFmtId="49" fontId="2" fillId="0" borderId="3">
      <alignment horizontal="left" vertical="top" wrapText="1"/>
    </xf>
    <xf numFmtId="49" fontId="2" fillId="0" borderId="3">
      <alignment horizontal="left" vertical="top" wrapText="1"/>
    </xf>
    <xf numFmtId="49" fontId="2" fillId="0" borderId="3">
      <alignment horizontal="left" vertical="top" wrapText="1"/>
    </xf>
    <xf numFmtId="0" fontId="2" fillId="9" borderId="3">
      <alignment horizontal="left" vertical="top" wrapText="1"/>
    </xf>
    <xf numFmtId="0" fontId="2" fillId="0" borderId="3">
      <alignment horizontal="left" vertical="top" wrapText="1"/>
    </xf>
    <xf numFmtId="0" fontId="2" fillId="0" borderId="3">
      <alignment horizontal="left" vertical="top" wrapText="1"/>
    </xf>
    <xf numFmtId="0" fontId="2" fillId="0" borderId="3">
      <alignment horizontal="left" vertical="top" wrapText="1"/>
    </xf>
    <xf numFmtId="0" fontId="2" fillId="0" borderId="3">
      <alignment horizontal="left" vertical="top" wrapText="1"/>
    </xf>
    <xf numFmtId="0" fontId="2" fillId="9" borderId="3">
      <alignment horizontal="left" vertical="top" wrapText="1"/>
    </xf>
    <xf numFmtId="0" fontId="2" fillId="9" borderId="3">
      <alignment horizontal="left" vertical="top" wrapText="1"/>
    </xf>
    <xf numFmtId="0" fontId="2" fillId="9" borderId="3">
      <alignment horizontal="left" vertical="top" wrapText="1"/>
    </xf>
  </cellStyleXfs>
  <cellXfs count="51">
    <xf numFmtId="0" fontId="0" fillId="0" borderId="0" xfId="0"/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right"/>
    </xf>
    <xf numFmtId="0" fontId="3" fillId="2" borderId="0" xfId="1" applyNumberFormat="1" applyFont="1" applyFill="1" applyBorder="1" applyAlignment="1" applyProtection="1">
      <alignment horizontal="right"/>
      <protection hidden="1"/>
    </xf>
    <xf numFmtId="0" fontId="4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49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1" applyNumberFormat="1" applyFont="1" applyFill="1" applyBorder="1" applyAlignment="1" applyProtection="1">
      <alignment horizontal="left" vertical="top" wrapText="1"/>
      <protection hidden="1"/>
    </xf>
    <xf numFmtId="165" fontId="3" fillId="2" borderId="1" xfId="0" applyNumberFormat="1" applyFont="1" applyFill="1" applyBorder="1" applyAlignment="1">
      <alignment horizontal="center"/>
    </xf>
    <xf numFmtId="164" fontId="3" fillId="2" borderId="0" xfId="0" applyNumberFormat="1" applyFont="1" applyFill="1"/>
    <xf numFmtId="0" fontId="3" fillId="2" borderId="0" xfId="0" applyFont="1" applyFill="1" applyAlignment="1">
      <alignment vertical="top"/>
    </xf>
    <xf numFmtId="165" fontId="3" fillId="2" borderId="1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left" vertical="top" wrapText="1"/>
    </xf>
    <xf numFmtId="3" fontId="3" fillId="2" borderId="1" xfId="0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0" xfId="0" applyNumberFormat="1" applyFont="1" applyFill="1" applyBorder="1" applyAlignment="1" applyProtection="1">
      <alignment horizontal="center" wrapText="1"/>
    </xf>
    <xf numFmtId="164" fontId="3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>
      <alignment vertical="top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top"/>
    </xf>
    <xf numFmtId="0" fontId="7" fillId="2" borderId="0" xfId="0" applyFont="1" applyFill="1"/>
    <xf numFmtId="164" fontId="7" fillId="2" borderId="0" xfId="0" applyNumberFormat="1" applyFont="1" applyFill="1"/>
    <xf numFmtId="0" fontId="3" fillId="2" borderId="2" xfId="0" applyNumberFormat="1" applyFont="1" applyFill="1" applyBorder="1" applyAlignment="1" applyProtection="1">
      <alignment horizontal="center" wrapText="1"/>
    </xf>
    <xf numFmtId="0" fontId="3" fillId="2" borderId="0" xfId="0" applyNumberFormat="1" applyFont="1" applyFill="1" applyBorder="1" applyAlignment="1" applyProtection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2" borderId="0" xfId="46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2" borderId="0" xfId="46" applyFont="1" applyFill="1" applyAlignment="1">
      <alignment horizontal="center" vertical="center" wrapText="1"/>
    </xf>
  </cellXfs>
  <cellStyles count="87">
    <cellStyle name="Данные (редактируемые)" xfId="2"/>
    <cellStyle name="Данные (редактируемые) 2" xfId="3"/>
    <cellStyle name="Данные (редактируемые) 3" xfId="4"/>
    <cellStyle name="Данные (редактируемые) 4" xfId="5"/>
    <cellStyle name="Данные (только для чтения)" xfId="6"/>
    <cellStyle name="Данные (только для чтения) 2" xfId="7"/>
    <cellStyle name="Данные (только для чтения) 3" xfId="8"/>
    <cellStyle name="Данные (только для чтения) 4" xfId="9"/>
    <cellStyle name="Данные для удаления" xfId="10"/>
    <cellStyle name="Данные для удаления 2" xfId="11"/>
    <cellStyle name="Данные для удаления 3" xfId="12"/>
    <cellStyle name="Данные для удаления 4" xfId="13"/>
    <cellStyle name="Заголовки полей" xfId="14"/>
    <cellStyle name="Заголовки полей [печать]" xfId="15"/>
    <cellStyle name="Заголовки полей 2" xfId="16"/>
    <cellStyle name="Заголовки полей 3" xfId="17"/>
    <cellStyle name="Заголовки полей 4" xfId="18"/>
    <cellStyle name="Заголовок меры" xfId="19"/>
    <cellStyle name="Заголовок меры 2" xfId="20"/>
    <cellStyle name="Заголовок меры 3" xfId="21"/>
    <cellStyle name="Заголовок меры 4" xfId="22"/>
    <cellStyle name="Заголовок показателя [печать]" xfId="23"/>
    <cellStyle name="Заголовок показателя константы" xfId="24"/>
    <cellStyle name="Заголовок показателя константы 2" xfId="25"/>
    <cellStyle name="Заголовок показателя константы 3" xfId="26"/>
    <cellStyle name="Заголовок показателя константы 4" xfId="27"/>
    <cellStyle name="Заголовок результата расчета" xfId="28"/>
    <cellStyle name="Заголовок результата расчета 2" xfId="29"/>
    <cellStyle name="Заголовок результата расчета 3" xfId="30"/>
    <cellStyle name="Заголовок результата расчета 4" xfId="31"/>
    <cellStyle name="Заголовок свободного показателя" xfId="32"/>
    <cellStyle name="Заголовок свободного показателя 2" xfId="33"/>
    <cellStyle name="Заголовок свободного показателя 3" xfId="34"/>
    <cellStyle name="Заголовок свободного показателя 4" xfId="35"/>
    <cellStyle name="Значение фильтра" xfId="36"/>
    <cellStyle name="Значение фильтра [печать]" xfId="37"/>
    <cellStyle name="Значение фильтра [печать] 2" xfId="38"/>
    <cellStyle name="Значение фильтра [печать] 3" xfId="39"/>
    <cellStyle name="Значение фильтра [печать] 4" xfId="40"/>
    <cellStyle name="Значение фильтра 2" xfId="41"/>
    <cellStyle name="Значение фильтра 3" xfId="42"/>
    <cellStyle name="Значение фильтра 4" xfId="43"/>
    <cellStyle name="Информация о задаче" xfId="44"/>
    <cellStyle name="Обычный" xfId="0" builtinId="0"/>
    <cellStyle name="Обычный 2" xfId="1"/>
    <cellStyle name="Обычный 2 2" xfId="45"/>
    <cellStyle name="Обычный 2 3" xfId="46"/>
    <cellStyle name="Обычный 2 4" xfId="47"/>
    <cellStyle name="Обычный 2 5" xfId="48"/>
    <cellStyle name="Обычный 3" xfId="49"/>
    <cellStyle name="Отдельная ячейка" xfId="50"/>
    <cellStyle name="Отдельная ячейка - константа" xfId="51"/>
    <cellStyle name="Отдельная ячейка - константа [печать]" xfId="52"/>
    <cellStyle name="Отдельная ячейка - константа [печать] 2" xfId="53"/>
    <cellStyle name="Отдельная ячейка - константа [печать] 3" xfId="54"/>
    <cellStyle name="Отдельная ячейка - константа [печать] 4" xfId="55"/>
    <cellStyle name="Отдельная ячейка - константа 2" xfId="56"/>
    <cellStyle name="Отдельная ячейка - константа 3" xfId="57"/>
    <cellStyle name="Отдельная ячейка - константа 4" xfId="58"/>
    <cellStyle name="Отдельная ячейка [печать]" xfId="59"/>
    <cellStyle name="Отдельная ячейка [печать] 2" xfId="60"/>
    <cellStyle name="Отдельная ячейка [печать] 3" xfId="61"/>
    <cellStyle name="Отдельная ячейка [печать] 4" xfId="62"/>
    <cellStyle name="Отдельная ячейка 2" xfId="63"/>
    <cellStyle name="Отдельная ячейка 3" xfId="64"/>
    <cellStyle name="Отдельная ячейка 4" xfId="65"/>
    <cellStyle name="Отдельная ячейка-результат" xfId="66"/>
    <cellStyle name="Отдельная ячейка-результат [печать]" xfId="67"/>
    <cellStyle name="Отдельная ячейка-результат [печать] 2" xfId="68"/>
    <cellStyle name="Отдельная ячейка-результат [печать] 3" xfId="69"/>
    <cellStyle name="Отдельная ячейка-результат [печать] 4" xfId="70"/>
    <cellStyle name="Отдельная ячейка-результат 2" xfId="71"/>
    <cellStyle name="Отдельная ячейка-результат 3" xfId="72"/>
    <cellStyle name="Отдельная ячейка-результат 4" xfId="73"/>
    <cellStyle name="Свойства элементов измерения" xfId="74"/>
    <cellStyle name="Свойства элементов измерения [печать]" xfId="75"/>
    <cellStyle name="Свойства элементов измерения [печать] 2" xfId="76"/>
    <cellStyle name="Свойства элементов измерения [печать] 3" xfId="77"/>
    <cellStyle name="Свойства элементов измерения [печать] 4" xfId="78"/>
    <cellStyle name="Элементы осей" xfId="79"/>
    <cellStyle name="Элементы осей [печать]" xfId="80"/>
    <cellStyle name="Элементы осей [печать] 2" xfId="81"/>
    <cellStyle name="Элементы осей [печать] 3" xfId="82"/>
    <cellStyle name="Элементы осей [печать] 4" xfId="83"/>
    <cellStyle name="Элементы осей 2" xfId="84"/>
    <cellStyle name="Элементы осей 3" xfId="85"/>
    <cellStyle name="Элементы осей 4" xfId="8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N622"/>
  <sheetViews>
    <sheetView tabSelected="1" view="pageBreakPreview" zoomScale="70" zoomScaleNormal="85" zoomScaleSheetLayoutView="70" workbookViewId="0">
      <selection activeCell="K11" sqref="K11"/>
    </sheetView>
  </sheetViews>
  <sheetFormatPr defaultRowHeight="18.75"/>
  <cols>
    <col min="1" max="1" width="107.85546875" style="1" customWidth="1"/>
    <col min="2" max="2" width="18" style="2" customWidth="1"/>
    <col min="3" max="4" width="9.7109375" style="2" customWidth="1"/>
    <col min="5" max="5" width="8.7109375" style="3" customWidth="1"/>
    <col min="6" max="6" width="10" style="3" customWidth="1"/>
    <col min="7" max="7" width="14.85546875" style="3" customWidth="1"/>
    <col min="8" max="8" width="15.7109375" style="3" customWidth="1"/>
    <col min="9" max="9" width="11.85546875" style="3" bestFit="1" customWidth="1"/>
    <col min="10" max="10" width="11.140625" style="3" customWidth="1"/>
    <col min="11" max="11" width="12" style="3" customWidth="1"/>
    <col min="12" max="12" width="11.85546875" style="3" bestFit="1" customWidth="1"/>
    <col min="13" max="16384" width="9.140625" style="3"/>
  </cols>
  <sheetData>
    <row r="1" spans="1:8">
      <c r="F1" s="4"/>
      <c r="G1" s="4"/>
      <c r="H1" s="4"/>
    </row>
    <row r="2" spans="1:8">
      <c r="F2" s="4"/>
      <c r="G2" s="4"/>
      <c r="H2" s="4"/>
    </row>
    <row r="3" spans="1:8" ht="12" customHeight="1">
      <c r="A3" s="50" t="s">
        <v>650</v>
      </c>
      <c r="B3" s="50"/>
      <c r="C3" s="50"/>
      <c r="D3" s="50"/>
      <c r="E3" s="50"/>
      <c r="F3" s="50"/>
      <c r="G3" s="50"/>
      <c r="H3" s="50"/>
    </row>
    <row r="4" spans="1:8" ht="11.25" customHeight="1">
      <c r="A4" s="50"/>
      <c r="B4" s="50"/>
      <c r="C4" s="50"/>
      <c r="D4" s="50"/>
      <c r="E4" s="50"/>
      <c r="F4" s="50"/>
      <c r="G4" s="50"/>
      <c r="H4" s="50"/>
    </row>
    <row r="5" spans="1:8">
      <c r="A5" s="47" t="s">
        <v>651</v>
      </c>
      <c r="B5" s="47"/>
      <c r="C5" s="47"/>
      <c r="D5" s="47"/>
      <c r="E5" s="47"/>
      <c r="F5" s="47"/>
      <c r="G5" s="47"/>
      <c r="H5" s="47"/>
    </row>
    <row r="6" spans="1:8">
      <c r="F6" s="6"/>
      <c r="H6" s="5"/>
    </row>
    <row r="7" spans="1:8">
      <c r="A7" s="48" t="s">
        <v>0</v>
      </c>
      <c r="B7" s="48" t="s">
        <v>1</v>
      </c>
      <c r="C7" s="48" t="s">
        <v>2</v>
      </c>
      <c r="D7" s="46" t="s">
        <v>3</v>
      </c>
      <c r="E7" s="49" t="s">
        <v>4</v>
      </c>
      <c r="F7" s="48" t="s">
        <v>5</v>
      </c>
      <c r="G7" s="48" t="s">
        <v>654</v>
      </c>
      <c r="H7" s="48"/>
    </row>
    <row r="8" spans="1:8" ht="37.5" customHeight="1">
      <c r="A8" s="48"/>
      <c r="B8" s="48"/>
      <c r="C8" s="48"/>
      <c r="D8" s="46"/>
      <c r="E8" s="49"/>
      <c r="F8" s="48"/>
      <c r="G8" s="7" t="s">
        <v>652</v>
      </c>
      <c r="H8" s="7" t="s">
        <v>653</v>
      </c>
    </row>
    <row r="9" spans="1:8">
      <c r="A9" s="8">
        <v>1</v>
      </c>
      <c r="B9" s="8">
        <v>2</v>
      </c>
      <c r="C9" s="8">
        <v>3</v>
      </c>
      <c r="D9" s="7">
        <v>4</v>
      </c>
      <c r="E9" s="7">
        <v>5</v>
      </c>
      <c r="F9" s="7">
        <v>6</v>
      </c>
      <c r="G9" s="7">
        <v>7</v>
      </c>
      <c r="H9" s="8">
        <v>8</v>
      </c>
    </row>
    <row r="10" spans="1:8" ht="40.5" customHeight="1">
      <c r="A10" s="9" t="s">
        <v>6</v>
      </c>
      <c r="B10" s="10" t="s">
        <v>7</v>
      </c>
      <c r="C10" s="10"/>
      <c r="D10" s="10"/>
      <c r="E10" s="10"/>
      <c r="F10" s="10"/>
      <c r="G10" s="11">
        <f>G11+G36+G45</f>
        <v>351192.80000000005</v>
      </c>
      <c r="H10" s="11">
        <f>H11+H36+H45</f>
        <v>215066</v>
      </c>
    </row>
    <row r="11" spans="1:8" ht="24.75" customHeight="1">
      <c r="A11" s="12" t="s">
        <v>8</v>
      </c>
      <c r="B11" s="13" t="s">
        <v>9</v>
      </c>
      <c r="C11" s="13"/>
      <c r="D11" s="14"/>
      <c r="E11" s="14"/>
      <c r="F11" s="14"/>
      <c r="G11" s="15">
        <f>G12+G21+G31</f>
        <v>77791.100000000006</v>
      </c>
      <c r="H11" s="15">
        <f>H12+H21+H31</f>
        <v>46249.8</v>
      </c>
    </row>
    <row r="12" spans="1:8" ht="23.25" customHeight="1">
      <c r="A12" s="12" t="s">
        <v>10</v>
      </c>
      <c r="B12" s="14" t="s">
        <v>11</v>
      </c>
      <c r="C12" s="13"/>
      <c r="D12" s="14"/>
      <c r="E12" s="14"/>
      <c r="F12" s="14"/>
      <c r="G12" s="15">
        <f>G17+G19+G13+G15</f>
        <v>20775.8</v>
      </c>
      <c r="H12" s="15">
        <f>H17+H19+H13+H15</f>
        <v>15891.4</v>
      </c>
    </row>
    <row r="13" spans="1:8" ht="42" customHeight="1">
      <c r="A13" s="12" t="s">
        <v>12</v>
      </c>
      <c r="B13" s="14" t="s">
        <v>13</v>
      </c>
      <c r="C13" s="13"/>
      <c r="D13" s="14"/>
      <c r="E13" s="14"/>
      <c r="F13" s="14"/>
      <c r="G13" s="15">
        <f>G14</f>
        <v>400</v>
      </c>
      <c r="H13" s="15">
        <f>H14</f>
        <v>0</v>
      </c>
    </row>
    <row r="14" spans="1:8" ht="23.25" customHeight="1">
      <c r="A14" s="12" t="s">
        <v>14</v>
      </c>
      <c r="B14" s="14" t="s">
        <v>13</v>
      </c>
      <c r="C14" s="13">
        <v>602</v>
      </c>
      <c r="D14" s="14" t="s">
        <v>15</v>
      </c>
      <c r="E14" s="14" t="s">
        <v>16</v>
      </c>
      <c r="F14" s="14" t="s">
        <v>17</v>
      </c>
      <c r="G14" s="15">
        <v>400</v>
      </c>
      <c r="H14" s="15">
        <v>0</v>
      </c>
    </row>
    <row r="15" spans="1:8" ht="23.25" customHeight="1">
      <c r="A15" s="12" t="s">
        <v>18</v>
      </c>
      <c r="B15" s="14" t="s">
        <v>19</v>
      </c>
      <c r="C15" s="13"/>
      <c r="D15" s="14"/>
      <c r="E15" s="14"/>
      <c r="F15" s="14"/>
      <c r="G15" s="15">
        <f>G16</f>
        <v>1309.8</v>
      </c>
      <c r="H15" s="15">
        <f>H16</f>
        <v>0</v>
      </c>
    </row>
    <row r="16" spans="1:8" ht="23.25" customHeight="1">
      <c r="A16" s="12" t="s">
        <v>20</v>
      </c>
      <c r="B16" s="14" t="s">
        <v>19</v>
      </c>
      <c r="C16" s="13">
        <v>602</v>
      </c>
      <c r="D16" s="14" t="s">
        <v>15</v>
      </c>
      <c r="E16" s="14" t="s">
        <v>16</v>
      </c>
      <c r="F16" s="14" t="s">
        <v>21</v>
      </c>
      <c r="G16" s="15">
        <v>1309.8</v>
      </c>
      <c r="H16" s="15">
        <v>0</v>
      </c>
    </row>
    <row r="17" spans="1:8">
      <c r="A17" s="12" t="s">
        <v>22</v>
      </c>
      <c r="B17" s="14" t="s">
        <v>23</v>
      </c>
      <c r="C17" s="13"/>
      <c r="D17" s="14"/>
      <c r="E17" s="14"/>
      <c r="F17" s="14"/>
      <c r="G17" s="15">
        <f>G18</f>
        <v>700</v>
      </c>
      <c r="H17" s="15">
        <f>H18</f>
        <v>649.79999999999995</v>
      </c>
    </row>
    <row r="18" spans="1:8" ht="25.5" customHeight="1">
      <c r="A18" s="12" t="s">
        <v>14</v>
      </c>
      <c r="B18" s="14" t="s">
        <v>23</v>
      </c>
      <c r="C18" s="13">
        <v>602</v>
      </c>
      <c r="D18" s="14" t="s">
        <v>15</v>
      </c>
      <c r="E18" s="14" t="s">
        <v>16</v>
      </c>
      <c r="F18" s="14" t="s">
        <v>17</v>
      </c>
      <c r="G18" s="15">
        <v>700</v>
      </c>
      <c r="H18" s="15">
        <v>649.79999999999995</v>
      </c>
    </row>
    <row r="19" spans="1:8" ht="25.5" customHeight="1">
      <c r="A19" s="16" t="s">
        <v>24</v>
      </c>
      <c r="B19" s="14" t="s">
        <v>25</v>
      </c>
      <c r="C19" s="13"/>
      <c r="D19" s="14"/>
      <c r="E19" s="14"/>
      <c r="F19" s="14"/>
      <c r="G19" s="15">
        <f>G20</f>
        <v>18366</v>
      </c>
      <c r="H19" s="15">
        <f>H20</f>
        <v>15241.6</v>
      </c>
    </row>
    <row r="20" spans="1:8" ht="25.5" customHeight="1">
      <c r="A20" s="12" t="s">
        <v>14</v>
      </c>
      <c r="B20" s="14" t="s">
        <v>25</v>
      </c>
      <c r="C20" s="13">
        <v>602</v>
      </c>
      <c r="D20" s="14" t="s">
        <v>15</v>
      </c>
      <c r="E20" s="14" t="s">
        <v>16</v>
      </c>
      <c r="F20" s="14" t="s">
        <v>17</v>
      </c>
      <c r="G20" s="15">
        <v>18366</v>
      </c>
      <c r="H20" s="15">
        <v>15241.6</v>
      </c>
    </row>
    <row r="21" spans="1:8" ht="24.75" customHeight="1">
      <c r="A21" s="12" t="s">
        <v>26</v>
      </c>
      <c r="B21" s="14" t="s">
        <v>27</v>
      </c>
      <c r="C21" s="13"/>
      <c r="D21" s="14"/>
      <c r="E21" s="14"/>
      <c r="F21" s="14"/>
      <c r="G21" s="15">
        <f>G25+G22+G27+G29</f>
        <v>26357.5</v>
      </c>
      <c r="H21" s="15">
        <f>H25+H22+H27+H29</f>
        <v>10230.6</v>
      </c>
    </row>
    <row r="22" spans="1:8" ht="23.25" customHeight="1">
      <c r="A22" s="12" t="s">
        <v>28</v>
      </c>
      <c r="B22" s="14" t="s">
        <v>29</v>
      </c>
      <c r="C22" s="13"/>
      <c r="D22" s="14"/>
      <c r="E22" s="14"/>
      <c r="F22" s="14"/>
      <c r="G22" s="15">
        <f>G23+G24</f>
        <v>3151.6</v>
      </c>
      <c r="H22" s="15">
        <f>H23+H24</f>
        <v>1384.8</v>
      </c>
    </row>
    <row r="23" spans="1:8" ht="23.25" customHeight="1">
      <c r="A23" s="12" t="s">
        <v>14</v>
      </c>
      <c r="B23" s="14" t="s">
        <v>29</v>
      </c>
      <c r="C23" s="13">
        <v>602</v>
      </c>
      <c r="D23" s="14" t="s">
        <v>15</v>
      </c>
      <c r="E23" s="14" t="s">
        <v>30</v>
      </c>
      <c r="F23" s="14" t="s">
        <v>17</v>
      </c>
      <c r="G23" s="15">
        <v>2495.1999999999998</v>
      </c>
      <c r="H23" s="15">
        <v>1378.5</v>
      </c>
    </row>
    <row r="24" spans="1:8" ht="21" customHeight="1">
      <c r="A24" s="12" t="s">
        <v>31</v>
      </c>
      <c r="B24" s="14" t="s">
        <v>29</v>
      </c>
      <c r="C24" s="13">
        <v>602</v>
      </c>
      <c r="D24" s="14" t="s">
        <v>15</v>
      </c>
      <c r="E24" s="14" t="s">
        <v>30</v>
      </c>
      <c r="F24" s="14" t="s">
        <v>32</v>
      </c>
      <c r="G24" s="15">
        <v>656.4</v>
      </c>
      <c r="H24" s="15">
        <v>6.3</v>
      </c>
    </row>
    <row r="25" spans="1:8">
      <c r="A25" s="12" t="s">
        <v>33</v>
      </c>
      <c r="B25" s="14" t="s">
        <v>34</v>
      </c>
      <c r="C25" s="13"/>
      <c r="D25" s="14"/>
      <c r="E25" s="14"/>
      <c r="F25" s="14"/>
      <c r="G25" s="15">
        <f>G26</f>
        <v>13509.699999999999</v>
      </c>
      <c r="H25" s="15">
        <f>H26</f>
        <v>7440.7</v>
      </c>
    </row>
    <row r="26" spans="1:8" ht="21" customHeight="1">
      <c r="A26" s="12" t="s">
        <v>14</v>
      </c>
      <c r="B26" s="14" t="s">
        <v>34</v>
      </c>
      <c r="C26" s="13">
        <v>602</v>
      </c>
      <c r="D26" s="14" t="s">
        <v>15</v>
      </c>
      <c r="E26" s="14" t="s">
        <v>30</v>
      </c>
      <c r="F26" s="14" t="s">
        <v>17</v>
      </c>
      <c r="G26" s="15">
        <f>10132.3+3377.4</f>
        <v>13509.699999999999</v>
      </c>
      <c r="H26" s="15">
        <v>7440.7</v>
      </c>
    </row>
    <row r="27" spans="1:8" ht="21" customHeight="1">
      <c r="A27" s="16" t="s">
        <v>24</v>
      </c>
      <c r="B27" s="14" t="s">
        <v>35</v>
      </c>
      <c r="C27" s="13"/>
      <c r="D27" s="14"/>
      <c r="E27" s="14"/>
      <c r="F27" s="14"/>
      <c r="G27" s="15">
        <f>G28</f>
        <v>2120</v>
      </c>
      <c r="H27" s="15">
        <f>H28</f>
        <v>1405.1</v>
      </c>
    </row>
    <row r="28" spans="1:8" ht="21" customHeight="1">
      <c r="A28" s="12" t="s">
        <v>14</v>
      </c>
      <c r="B28" s="14" t="s">
        <v>35</v>
      </c>
      <c r="C28" s="13">
        <v>602</v>
      </c>
      <c r="D28" s="14" t="s">
        <v>15</v>
      </c>
      <c r="E28" s="14" t="s">
        <v>30</v>
      </c>
      <c r="F28" s="14" t="s">
        <v>17</v>
      </c>
      <c r="G28" s="15">
        <v>2120</v>
      </c>
      <c r="H28" s="15">
        <v>1405.1</v>
      </c>
    </row>
    <row r="29" spans="1:8" ht="21" customHeight="1">
      <c r="A29" s="16" t="s">
        <v>36</v>
      </c>
      <c r="B29" s="17" t="s">
        <v>37</v>
      </c>
      <c r="C29" s="13"/>
      <c r="D29" s="14"/>
      <c r="E29" s="14"/>
      <c r="F29" s="14"/>
      <c r="G29" s="15">
        <f>G30</f>
        <v>7576.2</v>
      </c>
      <c r="H29" s="15">
        <f>H30</f>
        <v>0</v>
      </c>
    </row>
    <row r="30" spans="1:8" ht="21" customHeight="1">
      <c r="A30" s="12" t="s">
        <v>14</v>
      </c>
      <c r="B30" s="17" t="s">
        <v>37</v>
      </c>
      <c r="C30" s="13">
        <v>602</v>
      </c>
      <c r="D30" s="14" t="s">
        <v>15</v>
      </c>
      <c r="E30" s="14" t="s">
        <v>30</v>
      </c>
      <c r="F30" s="14" t="s">
        <v>17</v>
      </c>
      <c r="G30" s="15">
        <v>7576.2</v>
      </c>
      <c r="H30" s="15">
        <v>0</v>
      </c>
    </row>
    <row r="31" spans="1:8" ht="21" customHeight="1">
      <c r="A31" s="12" t="s">
        <v>38</v>
      </c>
      <c r="B31" s="18" t="s">
        <v>39</v>
      </c>
      <c r="C31" s="13"/>
      <c r="D31" s="14"/>
      <c r="E31" s="14"/>
      <c r="F31" s="14"/>
      <c r="G31" s="15">
        <f>G32+G34</f>
        <v>30657.8</v>
      </c>
      <c r="H31" s="15">
        <f>H32+H34</f>
        <v>20127.8</v>
      </c>
    </row>
    <row r="32" spans="1:8" ht="25.5" customHeight="1">
      <c r="A32" s="12" t="s">
        <v>18</v>
      </c>
      <c r="B32" s="18" t="s">
        <v>40</v>
      </c>
      <c r="C32" s="13"/>
      <c r="D32" s="14"/>
      <c r="E32" s="14"/>
      <c r="F32" s="14"/>
      <c r="G32" s="15">
        <f>G33</f>
        <v>20127.8</v>
      </c>
      <c r="H32" s="15">
        <f>H33</f>
        <v>20127.8</v>
      </c>
    </row>
    <row r="33" spans="1:8" ht="43.5" customHeight="1">
      <c r="A33" s="12" t="s">
        <v>20</v>
      </c>
      <c r="B33" s="18" t="s">
        <v>40</v>
      </c>
      <c r="C33" s="13">
        <v>602</v>
      </c>
      <c r="D33" s="14" t="s">
        <v>15</v>
      </c>
      <c r="E33" s="14" t="s">
        <v>15</v>
      </c>
      <c r="F33" s="14" t="s">
        <v>21</v>
      </c>
      <c r="G33" s="15">
        <v>20127.8</v>
      </c>
      <c r="H33" s="15">
        <v>20127.8</v>
      </c>
    </row>
    <row r="34" spans="1:8" ht="43.5" customHeight="1">
      <c r="A34" s="12" t="s">
        <v>41</v>
      </c>
      <c r="B34" s="14" t="s">
        <v>42</v>
      </c>
      <c r="C34" s="13"/>
      <c r="D34" s="14"/>
      <c r="E34" s="14"/>
      <c r="F34" s="14"/>
      <c r="G34" s="15">
        <f>G35</f>
        <v>10530</v>
      </c>
      <c r="H34" s="15">
        <f>H35</f>
        <v>0</v>
      </c>
    </row>
    <row r="35" spans="1:8" ht="43.5" customHeight="1">
      <c r="A35" s="12" t="s">
        <v>20</v>
      </c>
      <c r="B35" s="14" t="s">
        <v>42</v>
      </c>
      <c r="C35" s="13">
        <v>602</v>
      </c>
      <c r="D35" s="14" t="s">
        <v>15</v>
      </c>
      <c r="E35" s="14" t="s">
        <v>16</v>
      </c>
      <c r="F35" s="14" t="s">
        <v>21</v>
      </c>
      <c r="G35" s="15">
        <v>10530</v>
      </c>
      <c r="H35" s="15">
        <v>0</v>
      </c>
    </row>
    <row r="36" spans="1:8" ht="25.5" customHeight="1">
      <c r="A36" s="12" t="s">
        <v>43</v>
      </c>
      <c r="B36" s="13" t="s">
        <v>44</v>
      </c>
      <c r="C36" s="13"/>
      <c r="D36" s="14"/>
      <c r="E36" s="14"/>
      <c r="F36" s="14"/>
      <c r="G36" s="15">
        <f>G37+G41</f>
        <v>4070.3</v>
      </c>
      <c r="H36" s="15">
        <f>H37+H41</f>
        <v>6.4</v>
      </c>
    </row>
    <row r="37" spans="1:8" ht="23.25" customHeight="1">
      <c r="A37" s="12" t="s">
        <v>45</v>
      </c>
      <c r="B37" s="14" t="s">
        <v>46</v>
      </c>
      <c r="C37" s="13"/>
      <c r="D37" s="14"/>
      <c r="E37" s="14"/>
      <c r="F37" s="14"/>
      <c r="G37" s="15">
        <f>G38</f>
        <v>118</v>
      </c>
      <c r="H37" s="15">
        <f>H38</f>
        <v>6.4</v>
      </c>
    </row>
    <row r="38" spans="1:8">
      <c r="A38" s="12" t="s">
        <v>47</v>
      </c>
      <c r="B38" s="14" t="s">
        <v>48</v>
      </c>
      <c r="C38" s="13"/>
      <c r="D38" s="14"/>
      <c r="E38" s="14"/>
      <c r="F38" s="14"/>
      <c r="G38" s="15">
        <f>G40+G39</f>
        <v>118</v>
      </c>
      <c r="H38" s="15">
        <f>H40+H39</f>
        <v>6.4</v>
      </c>
    </row>
    <row r="39" spans="1:8" ht="20.25" customHeight="1">
      <c r="A39" s="12" t="s">
        <v>14</v>
      </c>
      <c r="B39" s="14" t="s">
        <v>48</v>
      </c>
      <c r="C39" s="13">
        <v>602</v>
      </c>
      <c r="D39" s="14" t="s">
        <v>49</v>
      </c>
      <c r="E39" s="14" t="s">
        <v>50</v>
      </c>
      <c r="F39" s="14" t="s">
        <v>17</v>
      </c>
      <c r="G39" s="15">
        <v>38</v>
      </c>
      <c r="H39" s="15">
        <v>6.4</v>
      </c>
    </row>
    <row r="40" spans="1:8">
      <c r="A40" s="12" t="s">
        <v>51</v>
      </c>
      <c r="B40" s="14" t="s">
        <v>48</v>
      </c>
      <c r="C40" s="13">
        <v>604</v>
      </c>
      <c r="D40" s="14" t="s">
        <v>52</v>
      </c>
      <c r="E40" s="14" t="s">
        <v>16</v>
      </c>
      <c r="F40" s="14" t="s">
        <v>53</v>
      </c>
      <c r="G40" s="15">
        <v>80</v>
      </c>
      <c r="H40" s="15">
        <v>0</v>
      </c>
    </row>
    <row r="41" spans="1:8" ht="43.5" customHeight="1">
      <c r="A41" s="12" t="s">
        <v>54</v>
      </c>
      <c r="B41" s="14" t="s">
        <v>55</v>
      </c>
      <c r="C41" s="13"/>
      <c r="D41" s="14"/>
      <c r="E41" s="14"/>
      <c r="F41" s="14"/>
      <c r="G41" s="15">
        <f>G42</f>
        <v>3952.3</v>
      </c>
      <c r="H41" s="15">
        <f>H42</f>
        <v>0</v>
      </c>
    </row>
    <row r="42" spans="1:8">
      <c r="A42" s="12" t="s">
        <v>47</v>
      </c>
      <c r="B42" s="14" t="s">
        <v>56</v>
      </c>
      <c r="C42" s="13"/>
      <c r="D42" s="14"/>
      <c r="E42" s="14"/>
      <c r="F42" s="14"/>
      <c r="G42" s="15">
        <f>G43+G44</f>
        <v>3952.3</v>
      </c>
      <c r="H42" s="15">
        <f>H43+H44</f>
        <v>0</v>
      </c>
    </row>
    <row r="43" spans="1:8" ht="27.75" customHeight="1">
      <c r="A43" s="12" t="s">
        <v>14</v>
      </c>
      <c r="B43" s="14" t="s">
        <v>56</v>
      </c>
      <c r="C43" s="13">
        <v>602</v>
      </c>
      <c r="D43" s="14" t="s">
        <v>49</v>
      </c>
      <c r="E43" s="14" t="s">
        <v>50</v>
      </c>
      <c r="F43" s="14" t="s">
        <v>17</v>
      </c>
      <c r="G43" s="15">
        <f>4392.6-640.3</f>
        <v>3752.3</v>
      </c>
      <c r="H43" s="15">
        <v>0</v>
      </c>
    </row>
    <row r="44" spans="1:8">
      <c r="A44" s="12" t="s">
        <v>51</v>
      </c>
      <c r="B44" s="14" t="s">
        <v>57</v>
      </c>
      <c r="C44" s="13">
        <v>604</v>
      </c>
      <c r="D44" s="14" t="s">
        <v>52</v>
      </c>
      <c r="E44" s="14" t="s">
        <v>16</v>
      </c>
      <c r="F44" s="14" t="s">
        <v>53</v>
      </c>
      <c r="G44" s="15">
        <v>200</v>
      </c>
      <c r="H44" s="15">
        <v>0</v>
      </c>
    </row>
    <row r="45" spans="1:8" ht="21" customHeight="1">
      <c r="A45" s="12" t="s">
        <v>58</v>
      </c>
      <c r="B45" s="14" t="s">
        <v>59</v>
      </c>
      <c r="C45" s="14"/>
      <c r="D45" s="14"/>
      <c r="E45" s="14"/>
      <c r="F45" s="14"/>
      <c r="G45" s="15">
        <f>G55+G64+G46+G68+G71</f>
        <v>269331.40000000002</v>
      </c>
      <c r="H45" s="15">
        <f>H55+H64+H46+H68+H71</f>
        <v>168809.8</v>
      </c>
    </row>
    <row r="46" spans="1:8" ht="24.75" customHeight="1">
      <c r="A46" s="12" t="s">
        <v>60</v>
      </c>
      <c r="B46" s="14" t="s">
        <v>61</v>
      </c>
      <c r="C46" s="14"/>
      <c r="D46" s="14"/>
      <c r="E46" s="14"/>
      <c r="F46" s="14"/>
      <c r="G46" s="15">
        <f>G47+G49+G51+G53</f>
        <v>44171.9</v>
      </c>
      <c r="H46" s="15">
        <f>H47+H49+H51+H53</f>
        <v>26191.9</v>
      </c>
    </row>
    <row r="47" spans="1:8" ht="24.75" customHeight="1">
      <c r="A47" s="12" t="s">
        <v>62</v>
      </c>
      <c r="B47" s="14" t="s">
        <v>63</v>
      </c>
      <c r="C47" s="14"/>
      <c r="D47" s="14"/>
      <c r="E47" s="14"/>
      <c r="F47" s="14"/>
      <c r="G47" s="15">
        <f>G48</f>
        <v>249.2</v>
      </c>
      <c r="H47" s="15">
        <f>H48</f>
        <v>0</v>
      </c>
    </row>
    <row r="48" spans="1:8" ht="25.5" customHeight="1">
      <c r="A48" s="12" t="s">
        <v>14</v>
      </c>
      <c r="B48" s="14" t="s">
        <v>64</v>
      </c>
      <c r="C48" s="14" t="s">
        <v>65</v>
      </c>
      <c r="D48" s="14" t="s">
        <v>15</v>
      </c>
      <c r="E48" s="14" t="s">
        <v>16</v>
      </c>
      <c r="F48" s="14" t="s">
        <v>17</v>
      </c>
      <c r="G48" s="15">
        <v>249.2</v>
      </c>
      <c r="H48" s="15">
        <v>0</v>
      </c>
    </row>
    <row r="49" spans="1:8">
      <c r="A49" s="16" t="s">
        <v>66</v>
      </c>
      <c r="B49" s="14" t="s">
        <v>67</v>
      </c>
      <c r="C49" s="14"/>
      <c r="D49" s="14"/>
      <c r="E49" s="14"/>
      <c r="F49" s="14"/>
      <c r="G49" s="15">
        <f>G50</f>
        <v>185</v>
      </c>
      <c r="H49" s="15">
        <f>H50</f>
        <v>0</v>
      </c>
    </row>
    <row r="50" spans="1:8" ht="23.25" customHeight="1">
      <c r="A50" s="12" t="s">
        <v>14</v>
      </c>
      <c r="B50" s="14" t="s">
        <v>67</v>
      </c>
      <c r="C50" s="14" t="s">
        <v>65</v>
      </c>
      <c r="D50" s="14" t="s">
        <v>15</v>
      </c>
      <c r="E50" s="14" t="s">
        <v>16</v>
      </c>
      <c r="F50" s="14" t="s">
        <v>17</v>
      </c>
      <c r="G50" s="15">
        <v>185</v>
      </c>
      <c r="H50" s="15">
        <v>0</v>
      </c>
    </row>
    <row r="51" spans="1:8" ht="25.5" customHeight="1">
      <c r="A51" s="12" t="s">
        <v>68</v>
      </c>
      <c r="B51" s="14" t="s">
        <v>69</v>
      </c>
      <c r="C51" s="14"/>
      <c r="D51" s="14"/>
      <c r="E51" s="14"/>
      <c r="F51" s="14"/>
      <c r="G51" s="15">
        <f>G52</f>
        <v>74.900000000000006</v>
      </c>
      <c r="H51" s="15">
        <f>H52</f>
        <v>0</v>
      </c>
    </row>
    <row r="52" spans="1:8" ht="23.25" customHeight="1">
      <c r="A52" s="12" t="s">
        <v>14</v>
      </c>
      <c r="B52" s="14" t="s">
        <v>69</v>
      </c>
      <c r="C52" s="14" t="s">
        <v>65</v>
      </c>
      <c r="D52" s="14" t="s">
        <v>15</v>
      </c>
      <c r="E52" s="14" t="s">
        <v>16</v>
      </c>
      <c r="F52" s="14" t="s">
        <v>17</v>
      </c>
      <c r="G52" s="15">
        <v>74.900000000000006</v>
      </c>
      <c r="H52" s="15">
        <v>0</v>
      </c>
    </row>
    <row r="53" spans="1:8" ht="23.25" customHeight="1">
      <c r="A53" s="16" t="s">
        <v>24</v>
      </c>
      <c r="B53" s="14" t="s">
        <v>70</v>
      </c>
      <c r="C53" s="14"/>
      <c r="D53" s="14"/>
      <c r="E53" s="14"/>
      <c r="F53" s="14"/>
      <c r="G53" s="15">
        <f>G54</f>
        <v>43662.8</v>
      </c>
      <c r="H53" s="15">
        <f>H54</f>
        <v>26191.9</v>
      </c>
    </row>
    <row r="54" spans="1:8" ht="23.25" customHeight="1">
      <c r="A54" s="12" t="s">
        <v>14</v>
      </c>
      <c r="B54" s="14" t="s">
        <v>70</v>
      </c>
      <c r="C54" s="14" t="s">
        <v>65</v>
      </c>
      <c r="D54" s="14" t="s">
        <v>15</v>
      </c>
      <c r="E54" s="14" t="s">
        <v>16</v>
      </c>
      <c r="F54" s="14" t="s">
        <v>17</v>
      </c>
      <c r="G54" s="15">
        <v>43662.8</v>
      </c>
      <c r="H54" s="15">
        <v>26191.9</v>
      </c>
    </row>
    <row r="55" spans="1:8" ht="39" customHeight="1">
      <c r="A55" s="12" t="s">
        <v>71</v>
      </c>
      <c r="B55" s="14" t="s">
        <v>72</v>
      </c>
      <c r="C55" s="14"/>
      <c r="D55" s="14"/>
      <c r="E55" s="14"/>
      <c r="F55" s="14"/>
      <c r="G55" s="15">
        <f>G56+G58+G60+G62</f>
        <v>5757.1</v>
      </c>
      <c r="H55" s="15">
        <f>H56+H58+H60+H62</f>
        <v>2359</v>
      </c>
    </row>
    <row r="56" spans="1:8" ht="25.5" customHeight="1">
      <c r="A56" s="12" t="s">
        <v>73</v>
      </c>
      <c r="B56" s="14" t="s">
        <v>74</v>
      </c>
      <c r="C56" s="14"/>
      <c r="D56" s="14"/>
      <c r="E56" s="14"/>
      <c r="F56" s="14"/>
      <c r="G56" s="15">
        <f>G57</f>
        <v>745.7</v>
      </c>
      <c r="H56" s="15">
        <f>H57</f>
        <v>15.9</v>
      </c>
    </row>
    <row r="57" spans="1:8" ht="20.25" customHeight="1">
      <c r="A57" s="12" t="s">
        <v>14</v>
      </c>
      <c r="B57" s="14" t="s">
        <v>74</v>
      </c>
      <c r="C57" s="14" t="s">
        <v>65</v>
      </c>
      <c r="D57" s="14" t="s">
        <v>75</v>
      </c>
      <c r="E57" s="14" t="s">
        <v>15</v>
      </c>
      <c r="F57" s="14" t="s">
        <v>17</v>
      </c>
      <c r="G57" s="15">
        <v>745.7</v>
      </c>
      <c r="H57" s="15">
        <v>15.9</v>
      </c>
    </row>
    <row r="58" spans="1:8" ht="24.75" customHeight="1">
      <c r="A58" s="19" t="s">
        <v>76</v>
      </c>
      <c r="B58" s="14" t="s">
        <v>77</v>
      </c>
      <c r="C58" s="14"/>
      <c r="D58" s="14"/>
      <c r="E58" s="14"/>
      <c r="F58" s="14"/>
      <c r="G58" s="15">
        <f>G59</f>
        <v>2330.4</v>
      </c>
      <c r="H58" s="15">
        <f>H59</f>
        <v>1323.1</v>
      </c>
    </row>
    <row r="59" spans="1:8" ht="28.5" customHeight="1">
      <c r="A59" s="12" t="s">
        <v>14</v>
      </c>
      <c r="B59" s="14" t="s">
        <v>77</v>
      </c>
      <c r="C59" s="14" t="s">
        <v>65</v>
      </c>
      <c r="D59" s="14" t="s">
        <v>15</v>
      </c>
      <c r="E59" s="14" t="s">
        <v>30</v>
      </c>
      <c r="F59" s="14" t="s">
        <v>17</v>
      </c>
      <c r="G59" s="15">
        <v>2330.4</v>
      </c>
      <c r="H59" s="15">
        <v>1323.1</v>
      </c>
    </row>
    <row r="60" spans="1:8" ht="28.5" customHeight="1">
      <c r="A60" s="16" t="s">
        <v>78</v>
      </c>
      <c r="B60" s="14" t="s">
        <v>79</v>
      </c>
      <c r="C60" s="14"/>
      <c r="D60" s="14"/>
      <c r="E60" s="14"/>
      <c r="F60" s="14"/>
      <c r="G60" s="15">
        <f>G61</f>
        <v>1031</v>
      </c>
      <c r="H60" s="15">
        <f>H61</f>
        <v>1020</v>
      </c>
    </row>
    <row r="61" spans="1:8" ht="21.75" customHeight="1">
      <c r="A61" s="12" t="s">
        <v>14</v>
      </c>
      <c r="B61" s="14" t="s">
        <v>79</v>
      </c>
      <c r="C61" s="14" t="s">
        <v>65</v>
      </c>
      <c r="D61" s="14" t="s">
        <v>15</v>
      </c>
      <c r="E61" s="14" t="s">
        <v>30</v>
      </c>
      <c r="F61" s="14" t="s">
        <v>17</v>
      </c>
      <c r="G61" s="15">
        <v>1031</v>
      </c>
      <c r="H61" s="15">
        <v>1020</v>
      </c>
    </row>
    <row r="62" spans="1:8" ht="28.5" customHeight="1">
      <c r="A62" s="16" t="s">
        <v>24</v>
      </c>
      <c r="B62" s="14" t="s">
        <v>80</v>
      </c>
      <c r="C62" s="14"/>
      <c r="D62" s="14"/>
      <c r="E62" s="14"/>
      <c r="F62" s="14"/>
      <c r="G62" s="15">
        <f>G63</f>
        <v>1650</v>
      </c>
      <c r="H62" s="15">
        <f>H63</f>
        <v>0</v>
      </c>
    </row>
    <row r="63" spans="1:8" ht="28.5" customHeight="1">
      <c r="A63" s="12" t="s">
        <v>14</v>
      </c>
      <c r="B63" s="14" t="s">
        <v>80</v>
      </c>
      <c r="C63" s="14" t="s">
        <v>65</v>
      </c>
      <c r="D63" s="14" t="s">
        <v>15</v>
      </c>
      <c r="E63" s="14" t="s">
        <v>30</v>
      </c>
      <c r="F63" s="14" t="s">
        <v>17</v>
      </c>
      <c r="G63" s="15">
        <v>1650</v>
      </c>
      <c r="H63" s="15">
        <v>0</v>
      </c>
    </row>
    <row r="64" spans="1:8" ht="42" customHeight="1">
      <c r="A64" s="12" t="s">
        <v>81</v>
      </c>
      <c r="B64" s="14" t="s">
        <v>82</v>
      </c>
      <c r="C64" s="14"/>
      <c r="D64" s="14"/>
      <c r="E64" s="14"/>
      <c r="F64" s="14"/>
      <c r="G64" s="15">
        <f>G65</f>
        <v>295.60000000000002</v>
      </c>
      <c r="H64" s="15">
        <f>H65</f>
        <v>197.4</v>
      </c>
    </row>
    <row r="65" spans="1:8" ht="60" customHeight="1">
      <c r="A65" s="12" t="s">
        <v>83</v>
      </c>
      <c r="B65" s="14" t="s">
        <v>84</v>
      </c>
      <c r="C65" s="14"/>
      <c r="D65" s="14"/>
      <c r="E65" s="14"/>
      <c r="F65" s="14"/>
      <c r="G65" s="15">
        <f>G66+G67</f>
        <v>295.60000000000002</v>
      </c>
      <c r="H65" s="15">
        <f>H66+H67</f>
        <v>197.4</v>
      </c>
    </row>
    <row r="66" spans="1:8" ht="24.75" customHeight="1">
      <c r="A66" s="12" t="s">
        <v>85</v>
      </c>
      <c r="B66" s="14" t="s">
        <v>86</v>
      </c>
      <c r="C66" s="14" t="s">
        <v>65</v>
      </c>
      <c r="D66" s="14" t="s">
        <v>75</v>
      </c>
      <c r="E66" s="14" t="s">
        <v>15</v>
      </c>
      <c r="F66" s="14" t="s">
        <v>87</v>
      </c>
      <c r="G66" s="15">
        <v>247.4</v>
      </c>
      <c r="H66" s="15">
        <v>185.6</v>
      </c>
    </row>
    <row r="67" spans="1:8" ht="25.5" customHeight="1">
      <c r="A67" s="12" t="s">
        <v>14</v>
      </c>
      <c r="B67" s="14" t="s">
        <v>86</v>
      </c>
      <c r="C67" s="14" t="s">
        <v>65</v>
      </c>
      <c r="D67" s="14" t="s">
        <v>75</v>
      </c>
      <c r="E67" s="14" t="s">
        <v>15</v>
      </c>
      <c r="F67" s="14" t="s">
        <v>17</v>
      </c>
      <c r="G67" s="15">
        <v>48.2</v>
      </c>
      <c r="H67" s="15">
        <v>11.8</v>
      </c>
    </row>
    <row r="68" spans="1:8" ht="39" customHeight="1">
      <c r="A68" s="12" t="s">
        <v>88</v>
      </c>
      <c r="B68" s="14" t="s">
        <v>89</v>
      </c>
      <c r="C68" s="14"/>
      <c r="D68" s="14"/>
      <c r="E68" s="14"/>
      <c r="F68" s="14"/>
      <c r="G68" s="15">
        <f>G69</f>
        <v>279</v>
      </c>
      <c r="H68" s="15">
        <f t="shared" ref="G68:H69" si="0">H69</f>
        <v>93</v>
      </c>
    </row>
    <row r="69" spans="1:8" ht="80.25" customHeight="1">
      <c r="A69" s="20" t="s">
        <v>90</v>
      </c>
      <c r="B69" s="14" t="s">
        <v>91</v>
      </c>
      <c r="C69" s="14"/>
      <c r="D69" s="14"/>
      <c r="E69" s="14"/>
      <c r="F69" s="14"/>
      <c r="G69" s="15">
        <f t="shared" si="0"/>
        <v>279</v>
      </c>
      <c r="H69" s="15">
        <f t="shared" si="0"/>
        <v>93</v>
      </c>
    </row>
    <row r="70" spans="1:8" ht="24.75" customHeight="1">
      <c r="A70" s="12" t="s">
        <v>14</v>
      </c>
      <c r="B70" s="14" t="s">
        <v>91</v>
      </c>
      <c r="C70" s="14" t="s">
        <v>65</v>
      </c>
      <c r="D70" s="14" t="s">
        <v>92</v>
      </c>
      <c r="E70" s="14" t="s">
        <v>52</v>
      </c>
      <c r="F70" s="14" t="s">
        <v>17</v>
      </c>
      <c r="G70" s="15">
        <v>279</v>
      </c>
      <c r="H70" s="15">
        <v>93</v>
      </c>
    </row>
    <row r="71" spans="1:8" ht="25.5" customHeight="1">
      <c r="A71" s="12" t="s">
        <v>93</v>
      </c>
      <c r="B71" s="21" t="s">
        <v>94</v>
      </c>
      <c r="C71" s="14"/>
      <c r="D71" s="14"/>
      <c r="E71" s="14"/>
      <c r="F71" s="14"/>
      <c r="G71" s="15">
        <f t="shared" ref="G71:H72" si="1">G72</f>
        <v>218827.8</v>
      </c>
      <c r="H71" s="15">
        <f t="shared" si="1"/>
        <v>139968.5</v>
      </c>
    </row>
    <row r="72" spans="1:8" ht="24" customHeight="1">
      <c r="A72" s="12" t="s">
        <v>95</v>
      </c>
      <c r="B72" s="14" t="s">
        <v>96</v>
      </c>
      <c r="C72" s="14"/>
      <c r="D72" s="14"/>
      <c r="E72" s="14"/>
      <c r="F72" s="14"/>
      <c r="G72" s="15">
        <f t="shared" si="1"/>
        <v>218827.8</v>
      </c>
      <c r="H72" s="15">
        <f t="shared" si="1"/>
        <v>139968.5</v>
      </c>
    </row>
    <row r="73" spans="1:8">
      <c r="A73" s="12" t="s">
        <v>97</v>
      </c>
      <c r="B73" s="14" t="s">
        <v>96</v>
      </c>
      <c r="C73" s="14" t="s">
        <v>65</v>
      </c>
      <c r="D73" s="14" t="s">
        <v>15</v>
      </c>
      <c r="E73" s="14" t="s">
        <v>16</v>
      </c>
      <c r="F73" s="14" t="s">
        <v>98</v>
      </c>
      <c r="G73" s="15">
        <v>218827.8</v>
      </c>
      <c r="H73" s="15">
        <v>139968.5</v>
      </c>
    </row>
    <row r="74" spans="1:8" ht="39.75" customHeight="1">
      <c r="A74" s="9" t="s">
        <v>99</v>
      </c>
      <c r="B74" s="10" t="s">
        <v>100</v>
      </c>
      <c r="C74" s="10"/>
      <c r="D74" s="10"/>
      <c r="E74" s="10"/>
      <c r="F74" s="10"/>
      <c r="G74" s="11">
        <f>G75+G113+G132</f>
        <v>66779.199999999997</v>
      </c>
      <c r="H74" s="11">
        <f>H75+H113+H132</f>
        <v>40233.9</v>
      </c>
    </row>
    <row r="75" spans="1:8" ht="43.5" customHeight="1">
      <c r="A75" s="12" t="s">
        <v>101</v>
      </c>
      <c r="B75" s="14" t="s">
        <v>102</v>
      </c>
      <c r="C75" s="10"/>
      <c r="D75" s="10"/>
      <c r="E75" s="10"/>
      <c r="F75" s="10"/>
      <c r="G75" s="15">
        <f>G76+G89+G92+G96+G100</f>
        <v>53892.6</v>
      </c>
      <c r="H75" s="15">
        <f>H76+H89+H92+H96+H100</f>
        <v>29177.700000000004</v>
      </c>
    </row>
    <row r="76" spans="1:8" ht="21" customHeight="1">
      <c r="A76" s="12" t="s">
        <v>103</v>
      </c>
      <c r="B76" s="14" t="s">
        <v>104</v>
      </c>
      <c r="C76" s="14"/>
      <c r="D76" s="14"/>
      <c r="E76" s="14"/>
      <c r="F76" s="14"/>
      <c r="G76" s="15">
        <f>G77+G79+G83+G87+G85</f>
        <v>12272.199999999999</v>
      </c>
      <c r="H76" s="15">
        <f>H77+H79+H83+H87+H85</f>
        <v>7001.2000000000007</v>
      </c>
    </row>
    <row r="77" spans="1:8" ht="25.5" customHeight="1">
      <c r="A77" s="12" t="s">
        <v>105</v>
      </c>
      <c r="B77" s="14" t="s">
        <v>106</v>
      </c>
      <c r="C77" s="14"/>
      <c r="D77" s="14"/>
      <c r="E77" s="14"/>
      <c r="F77" s="14"/>
      <c r="G77" s="15">
        <f>G78</f>
        <v>5877.7</v>
      </c>
      <c r="H77" s="15">
        <f>H78</f>
        <v>3413.4</v>
      </c>
    </row>
    <row r="78" spans="1:8">
      <c r="A78" s="12" t="s">
        <v>51</v>
      </c>
      <c r="B78" s="14" t="s">
        <v>106</v>
      </c>
      <c r="C78" s="14" t="s">
        <v>65</v>
      </c>
      <c r="D78" s="14" t="s">
        <v>107</v>
      </c>
      <c r="E78" s="14" t="s">
        <v>16</v>
      </c>
      <c r="F78" s="14" t="s">
        <v>53</v>
      </c>
      <c r="G78" s="15">
        <f>5101+776.7</f>
        <v>5877.7</v>
      </c>
      <c r="H78" s="15">
        <v>3413.4</v>
      </c>
    </row>
    <row r="79" spans="1:8">
      <c r="A79" s="12" t="s">
        <v>108</v>
      </c>
      <c r="B79" s="14" t="s">
        <v>109</v>
      </c>
      <c r="C79" s="14"/>
      <c r="D79" s="14"/>
      <c r="E79" s="14"/>
      <c r="F79" s="14"/>
      <c r="G79" s="15">
        <f>G81+G80+G82</f>
        <v>1359.3000000000002</v>
      </c>
      <c r="H79" s="15">
        <f>H81+H80+H82</f>
        <v>641</v>
      </c>
    </row>
    <row r="80" spans="1:8">
      <c r="A80" s="12" t="s">
        <v>51</v>
      </c>
      <c r="B80" s="14" t="s">
        <v>109</v>
      </c>
      <c r="C80" s="14" t="s">
        <v>65</v>
      </c>
      <c r="D80" s="14" t="s">
        <v>107</v>
      </c>
      <c r="E80" s="14" t="s">
        <v>16</v>
      </c>
      <c r="F80" s="14" t="s">
        <v>53</v>
      </c>
      <c r="G80" s="15">
        <v>999.4</v>
      </c>
      <c r="H80" s="15">
        <v>546.1</v>
      </c>
    </row>
    <row r="81" spans="1:8">
      <c r="A81" s="12" t="s">
        <v>51</v>
      </c>
      <c r="B81" s="14" t="s">
        <v>109</v>
      </c>
      <c r="C81" s="14" t="s">
        <v>110</v>
      </c>
      <c r="D81" s="14" t="s">
        <v>107</v>
      </c>
      <c r="E81" s="14" t="s">
        <v>16</v>
      </c>
      <c r="F81" s="14" t="s">
        <v>53</v>
      </c>
      <c r="G81" s="15">
        <v>150</v>
      </c>
      <c r="H81" s="15">
        <v>94.9</v>
      </c>
    </row>
    <row r="82" spans="1:8">
      <c r="A82" s="12" t="s">
        <v>51</v>
      </c>
      <c r="B82" s="14" t="s">
        <v>109</v>
      </c>
      <c r="C82" s="14" t="s">
        <v>111</v>
      </c>
      <c r="D82" s="14" t="s">
        <v>107</v>
      </c>
      <c r="E82" s="14" t="s">
        <v>16</v>
      </c>
      <c r="F82" s="14" t="s">
        <v>53</v>
      </c>
      <c r="G82" s="15">
        <v>209.9</v>
      </c>
      <c r="H82" s="15">
        <v>0</v>
      </c>
    </row>
    <row r="83" spans="1:8" ht="43.5" customHeight="1">
      <c r="A83" s="20" t="s">
        <v>112</v>
      </c>
      <c r="B83" s="14" t="s">
        <v>113</v>
      </c>
      <c r="C83" s="14"/>
      <c r="D83" s="14"/>
      <c r="E83" s="14"/>
      <c r="F83" s="14"/>
      <c r="G83" s="15">
        <f>G84</f>
        <v>3646.3</v>
      </c>
      <c r="H83" s="15">
        <f>H84</f>
        <v>2396.8000000000002</v>
      </c>
    </row>
    <row r="84" spans="1:8">
      <c r="A84" s="12" t="s">
        <v>51</v>
      </c>
      <c r="B84" s="14" t="s">
        <v>113</v>
      </c>
      <c r="C84" s="14" t="s">
        <v>65</v>
      </c>
      <c r="D84" s="14" t="s">
        <v>107</v>
      </c>
      <c r="E84" s="14" t="s">
        <v>16</v>
      </c>
      <c r="F84" s="14" t="s">
        <v>53</v>
      </c>
      <c r="G84" s="15">
        <v>3646.3</v>
      </c>
      <c r="H84" s="15">
        <v>2396.8000000000002</v>
      </c>
    </row>
    <row r="85" spans="1:8" ht="37.5">
      <c r="A85" s="12" t="s">
        <v>114</v>
      </c>
      <c r="B85" s="14" t="s">
        <v>115</v>
      </c>
      <c r="C85" s="14"/>
      <c r="D85" s="14"/>
      <c r="E85" s="14"/>
      <c r="F85" s="14"/>
      <c r="G85" s="15">
        <f>G86</f>
        <v>388.9</v>
      </c>
      <c r="H85" s="15">
        <f>H86</f>
        <v>0</v>
      </c>
    </row>
    <row r="86" spans="1:8">
      <c r="A86" s="12" t="s">
        <v>51</v>
      </c>
      <c r="B86" s="14" t="s">
        <v>115</v>
      </c>
      <c r="C86" s="14" t="s">
        <v>65</v>
      </c>
      <c r="D86" s="14" t="s">
        <v>107</v>
      </c>
      <c r="E86" s="14" t="s">
        <v>16</v>
      </c>
      <c r="F86" s="14" t="s">
        <v>53</v>
      </c>
      <c r="G86" s="15">
        <v>388.9</v>
      </c>
      <c r="H86" s="15">
        <v>0</v>
      </c>
    </row>
    <row r="87" spans="1:8" ht="43.5" customHeight="1">
      <c r="A87" s="12" t="s">
        <v>116</v>
      </c>
      <c r="B87" s="14" t="s">
        <v>117</v>
      </c>
      <c r="C87" s="14"/>
      <c r="D87" s="14"/>
      <c r="E87" s="14"/>
      <c r="F87" s="14"/>
      <c r="G87" s="15">
        <f>G88</f>
        <v>1000</v>
      </c>
      <c r="H87" s="15">
        <f>H88</f>
        <v>550</v>
      </c>
    </row>
    <row r="88" spans="1:8">
      <c r="A88" s="12" t="s">
        <v>51</v>
      </c>
      <c r="B88" s="14" t="s">
        <v>117</v>
      </c>
      <c r="C88" s="14" t="s">
        <v>65</v>
      </c>
      <c r="D88" s="14" t="s">
        <v>107</v>
      </c>
      <c r="E88" s="14" t="s">
        <v>16</v>
      </c>
      <c r="F88" s="14" t="s">
        <v>53</v>
      </c>
      <c r="G88" s="15">
        <f>900+100</f>
        <v>1000</v>
      </c>
      <c r="H88" s="15">
        <v>550</v>
      </c>
    </row>
    <row r="89" spans="1:8" ht="21" customHeight="1">
      <c r="A89" s="12" t="s">
        <v>118</v>
      </c>
      <c r="B89" s="14" t="s">
        <v>119</v>
      </c>
      <c r="C89" s="14"/>
      <c r="D89" s="14"/>
      <c r="E89" s="14"/>
      <c r="F89" s="14"/>
      <c r="G89" s="15">
        <f t="shared" ref="G89:H90" si="2">G90</f>
        <v>50</v>
      </c>
      <c r="H89" s="15">
        <f t="shared" si="2"/>
        <v>21.9</v>
      </c>
    </row>
    <row r="90" spans="1:8">
      <c r="A90" s="12" t="s">
        <v>108</v>
      </c>
      <c r="B90" s="14" t="s">
        <v>120</v>
      </c>
      <c r="C90" s="14"/>
      <c r="D90" s="14"/>
      <c r="E90" s="14"/>
      <c r="F90" s="14"/>
      <c r="G90" s="15">
        <f t="shared" si="2"/>
        <v>50</v>
      </c>
      <c r="H90" s="15">
        <f t="shared" si="2"/>
        <v>21.9</v>
      </c>
    </row>
    <row r="91" spans="1:8">
      <c r="A91" s="12" t="s">
        <v>51</v>
      </c>
      <c r="B91" s="14" t="s">
        <v>120</v>
      </c>
      <c r="C91" s="14" t="s">
        <v>65</v>
      </c>
      <c r="D91" s="14" t="s">
        <v>107</v>
      </c>
      <c r="E91" s="14" t="s">
        <v>16</v>
      </c>
      <c r="F91" s="14" t="s">
        <v>53</v>
      </c>
      <c r="G91" s="15">
        <v>50</v>
      </c>
      <c r="H91" s="15">
        <v>21.9</v>
      </c>
    </row>
    <row r="92" spans="1:8">
      <c r="A92" s="12" t="s">
        <v>121</v>
      </c>
      <c r="B92" s="14" t="s">
        <v>122</v>
      </c>
      <c r="C92" s="14"/>
      <c r="D92" s="14"/>
      <c r="E92" s="14"/>
      <c r="F92" s="14"/>
      <c r="G92" s="15">
        <f>G93</f>
        <v>1070</v>
      </c>
      <c r="H92" s="15">
        <f>H93</f>
        <v>365.1</v>
      </c>
    </row>
    <row r="93" spans="1:8">
      <c r="A93" s="12" t="s">
        <v>108</v>
      </c>
      <c r="B93" s="14" t="s">
        <v>123</v>
      </c>
      <c r="C93" s="14"/>
      <c r="D93" s="14"/>
      <c r="E93" s="14"/>
      <c r="F93" s="14"/>
      <c r="G93" s="15">
        <f>G94+G95</f>
        <v>1070</v>
      </c>
      <c r="H93" s="15">
        <f>H94+H95</f>
        <v>365.1</v>
      </c>
    </row>
    <row r="94" spans="1:8">
      <c r="A94" s="12" t="s">
        <v>51</v>
      </c>
      <c r="B94" s="14" t="s">
        <v>123</v>
      </c>
      <c r="C94" s="14" t="s">
        <v>65</v>
      </c>
      <c r="D94" s="14" t="s">
        <v>107</v>
      </c>
      <c r="E94" s="14" t="s">
        <v>16</v>
      </c>
      <c r="F94" s="14" t="s">
        <v>53</v>
      </c>
      <c r="G94" s="15">
        <f>400+270</f>
        <v>670</v>
      </c>
      <c r="H94" s="15">
        <v>186</v>
      </c>
    </row>
    <row r="95" spans="1:8">
      <c r="A95" s="12" t="s">
        <v>51</v>
      </c>
      <c r="B95" s="14" t="s">
        <v>123</v>
      </c>
      <c r="C95" s="14" t="s">
        <v>110</v>
      </c>
      <c r="D95" s="14" t="s">
        <v>107</v>
      </c>
      <c r="E95" s="14" t="s">
        <v>16</v>
      </c>
      <c r="F95" s="14" t="s">
        <v>53</v>
      </c>
      <c r="G95" s="15">
        <v>400</v>
      </c>
      <c r="H95" s="15">
        <v>179.1</v>
      </c>
    </row>
    <row r="96" spans="1:8" ht="37.5">
      <c r="A96" s="12" t="s">
        <v>124</v>
      </c>
      <c r="B96" s="14" t="s">
        <v>125</v>
      </c>
      <c r="C96" s="14"/>
      <c r="D96" s="14"/>
      <c r="E96" s="14"/>
      <c r="F96" s="14"/>
      <c r="G96" s="15">
        <f>G97</f>
        <v>270</v>
      </c>
      <c r="H96" s="15">
        <f>H97</f>
        <v>6</v>
      </c>
    </row>
    <row r="97" spans="1:8">
      <c r="A97" s="12" t="s">
        <v>108</v>
      </c>
      <c r="B97" s="14" t="s">
        <v>126</v>
      </c>
      <c r="C97" s="14"/>
      <c r="D97" s="14"/>
      <c r="E97" s="14"/>
      <c r="F97" s="14"/>
      <c r="G97" s="15">
        <f>G98+G99</f>
        <v>270</v>
      </c>
      <c r="H97" s="15">
        <f>H98+H99</f>
        <v>6</v>
      </c>
    </row>
    <row r="98" spans="1:8" ht="22.5" customHeight="1">
      <c r="A98" s="12" t="s">
        <v>14</v>
      </c>
      <c r="B98" s="14" t="s">
        <v>126</v>
      </c>
      <c r="C98" s="14" t="s">
        <v>65</v>
      </c>
      <c r="D98" s="14" t="s">
        <v>107</v>
      </c>
      <c r="E98" s="14" t="s">
        <v>16</v>
      </c>
      <c r="F98" s="14" t="s">
        <v>17</v>
      </c>
      <c r="G98" s="15">
        <v>50</v>
      </c>
      <c r="H98" s="15">
        <v>6</v>
      </c>
    </row>
    <row r="99" spans="1:8" ht="22.5" customHeight="1">
      <c r="A99" s="12" t="s">
        <v>51</v>
      </c>
      <c r="B99" s="14" t="s">
        <v>126</v>
      </c>
      <c r="C99" s="14" t="s">
        <v>65</v>
      </c>
      <c r="D99" s="14" t="s">
        <v>107</v>
      </c>
      <c r="E99" s="14" t="s">
        <v>16</v>
      </c>
      <c r="F99" s="14" t="s">
        <v>53</v>
      </c>
      <c r="G99" s="15">
        <v>220</v>
      </c>
      <c r="H99" s="15">
        <v>0</v>
      </c>
    </row>
    <row r="100" spans="1:8" ht="21" customHeight="1">
      <c r="A100" s="12" t="s">
        <v>127</v>
      </c>
      <c r="B100" s="14" t="s">
        <v>128</v>
      </c>
      <c r="C100" s="14"/>
      <c r="D100" s="14"/>
      <c r="E100" s="14"/>
      <c r="F100" s="14"/>
      <c r="G100" s="15">
        <f>G101+G111+G106+G108</f>
        <v>40230.400000000001</v>
      </c>
      <c r="H100" s="15">
        <f>H101+H111+H106+H108</f>
        <v>21783.500000000004</v>
      </c>
    </row>
    <row r="101" spans="1:8">
      <c r="A101" s="12" t="s">
        <v>108</v>
      </c>
      <c r="B101" s="14" t="s">
        <v>129</v>
      </c>
      <c r="C101" s="14"/>
      <c r="D101" s="14"/>
      <c r="E101" s="14"/>
      <c r="F101" s="14"/>
      <c r="G101" s="15">
        <f>G104+G102+G103+G105</f>
        <v>1049.5</v>
      </c>
      <c r="H101" s="15">
        <f>H104+H102+H103+H105</f>
        <v>529.4</v>
      </c>
    </row>
    <row r="102" spans="1:8" ht="22.5" customHeight="1">
      <c r="A102" s="12" t="s">
        <v>14</v>
      </c>
      <c r="B102" s="14" t="s">
        <v>129</v>
      </c>
      <c r="C102" s="14" t="s">
        <v>65</v>
      </c>
      <c r="D102" s="14" t="s">
        <v>107</v>
      </c>
      <c r="E102" s="14" t="s">
        <v>16</v>
      </c>
      <c r="F102" s="14" t="s">
        <v>17</v>
      </c>
      <c r="G102" s="15">
        <v>469.5</v>
      </c>
      <c r="H102" s="15">
        <v>0</v>
      </c>
    </row>
    <row r="103" spans="1:8">
      <c r="A103" s="12" t="s">
        <v>51</v>
      </c>
      <c r="B103" s="14" t="s">
        <v>129</v>
      </c>
      <c r="C103" s="14" t="s">
        <v>65</v>
      </c>
      <c r="D103" s="14" t="s">
        <v>107</v>
      </c>
      <c r="E103" s="14" t="s">
        <v>16</v>
      </c>
      <c r="F103" s="14" t="s">
        <v>53</v>
      </c>
      <c r="G103" s="15">
        <v>280</v>
      </c>
      <c r="H103" s="15">
        <v>279.39999999999998</v>
      </c>
    </row>
    <row r="104" spans="1:8">
      <c r="A104" s="12" t="s">
        <v>51</v>
      </c>
      <c r="B104" s="14" t="s">
        <v>129</v>
      </c>
      <c r="C104" s="14" t="s">
        <v>110</v>
      </c>
      <c r="D104" s="14" t="s">
        <v>107</v>
      </c>
      <c r="E104" s="14" t="s">
        <v>16</v>
      </c>
      <c r="F104" s="14" t="s">
        <v>53</v>
      </c>
      <c r="G104" s="15">
        <v>50</v>
      </c>
      <c r="H104" s="15">
        <v>0</v>
      </c>
    </row>
    <row r="105" spans="1:8">
      <c r="A105" s="12" t="s">
        <v>108</v>
      </c>
      <c r="B105" s="14" t="s">
        <v>129</v>
      </c>
      <c r="C105" s="14" t="s">
        <v>111</v>
      </c>
      <c r="D105" s="14" t="s">
        <v>107</v>
      </c>
      <c r="E105" s="14" t="s">
        <v>15</v>
      </c>
      <c r="F105" s="14" t="s">
        <v>53</v>
      </c>
      <c r="G105" s="15">
        <v>250</v>
      </c>
      <c r="H105" s="15">
        <v>250</v>
      </c>
    </row>
    <row r="106" spans="1:8" ht="24.75" customHeight="1">
      <c r="A106" s="12" t="s">
        <v>130</v>
      </c>
      <c r="B106" s="17" t="s">
        <v>131</v>
      </c>
      <c r="C106" s="14"/>
      <c r="D106" s="14"/>
      <c r="E106" s="14"/>
      <c r="F106" s="14"/>
      <c r="G106" s="15">
        <f>G107</f>
        <v>2521.4</v>
      </c>
      <c r="H106" s="15">
        <f>H107</f>
        <v>2521.4</v>
      </c>
    </row>
    <row r="107" spans="1:8">
      <c r="A107" s="12" t="s">
        <v>51</v>
      </c>
      <c r="B107" s="17" t="s">
        <v>131</v>
      </c>
      <c r="C107" s="14" t="s">
        <v>65</v>
      </c>
      <c r="D107" s="14" t="s">
        <v>107</v>
      </c>
      <c r="E107" s="14" t="s">
        <v>16</v>
      </c>
      <c r="F107" s="14" t="s">
        <v>53</v>
      </c>
      <c r="G107" s="15">
        <v>2521.4</v>
      </c>
      <c r="H107" s="15">
        <v>2521.4</v>
      </c>
    </row>
    <row r="108" spans="1:8" ht="56.25">
      <c r="A108" s="12" t="s">
        <v>132</v>
      </c>
      <c r="B108" s="14" t="s">
        <v>133</v>
      </c>
      <c r="C108" s="14"/>
      <c r="D108" s="14"/>
      <c r="E108" s="14"/>
      <c r="F108" s="14"/>
      <c r="G108" s="15">
        <f>G109+G110</f>
        <v>2296.5</v>
      </c>
      <c r="H108" s="15">
        <f>H109+H110</f>
        <v>1768</v>
      </c>
    </row>
    <row r="109" spans="1:8">
      <c r="A109" s="12" t="s">
        <v>97</v>
      </c>
      <c r="B109" s="14" t="s">
        <v>133</v>
      </c>
      <c r="C109" s="14" t="s">
        <v>65</v>
      </c>
      <c r="D109" s="14" t="s">
        <v>107</v>
      </c>
      <c r="E109" s="14" t="s">
        <v>15</v>
      </c>
      <c r="F109" s="14" t="s">
        <v>17</v>
      </c>
      <c r="G109" s="15">
        <v>1743</v>
      </c>
      <c r="H109" s="15">
        <v>1743</v>
      </c>
    </row>
    <row r="110" spans="1:8" ht="37.5">
      <c r="A110" s="12" t="s">
        <v>14</v>
      </c>
      <c r="B110" s="14" t="s">
        <v>133</v>
      </c>
      <c r="C110" s="14" t="s">
        <v>65</v>
      </c>
      <c r="D110" s="14" t="s">
        <v>107</v>
      </c>
      <c r="E110" s="14" t="s">
        <v>15</v>
      </c>
      <c r="F110" s="14" t="s">
        <v>98</v>
      </c>
      <c r="G110" s="15">
        <v>553.5</v>
      </c>
      <c r="H110" s="15">
        <v>25</v>
      </c>
    </row>
    <row r="111" spans="1:8" ht="50.25" customHeight="1">
      <c r="A111" s="12" t="s">
        <v>134</v>
      </c>
      <c r="B111" s="14" t="s">
        <v>135</v>
      </c>
      <c r="C111" s="14"/>
      <c r="D111" s="14"/>
      <c r="E111" s="14"/>
      <c r="F111" s="14"/>
      <c r="G111" s="15">
        <f>G112</f>
        <v>34363</v>
      </c>
      <c r="H111" s="15">
        <f>H112</f>
        <v>16964.7</v>
      </c>
    </row>
    <row r="112" spans="1:8">
      <c r="A112" s="12" t="s">
        <v>97</v>
      </c>
      <c r="B112" s="14" t="s">
        <v>135</v>
      </c>
      <c r="C112" s="14" t="s">
        <v>65</v>
      </c>
      <c r="D112" s="14" t="s">
        <v>107</v>
      </c>
      <c r="E112" s="14" t="s">
        <v>15</v>
      </c>
      <c r="F112" s="14" t="s">
        <v>98</v>
      </c>
      <c r="G112" s="15">
        <v>34363</v>
      </c>
      <c r="H112" s="15">
        <v>16964.7</v>
      </c>
    </row>
    <row r="113" spans="1:8" ht="21" customHeight="1">
      <c r="A113" s="12" t="s">
        <v>136</v>
      </c>
      <c r="B113" s="14" t="s">
        <v>137</v>
      </c>
      <c r="C113" s="14"/>
      <c r="D113" s="14"/>
      <c r="E113" s="14"/>
      <c r="F113" s="14"/>
      <c r="G113" s="15">
        <f>G114+G120+G124+G128</f>
        <v>2659.3</v>
      </c>
      <c r="H113" s="15">
        <f>H114+H120+H124+H128</f>
        <v>1830.1</v>
      </c>
    </row>
    <row r="114" spans="1:8" ht="22.5" customHeight="1">
      <c r="A114" s="12" t="s">
        <v>138</v>
      </c>
      <c r="B114" s="14" t="s">
        <v>139</v>
      </c>
      <c r="C114" s="14"/>
      <c r="D114" s="14"/>
      <c r="E114" s="14"/>
      <c r="F114" s="14"/>
      <c r="G114" s="15">
        <f>G115+G118</f>
        <v>2304</v>
      </c>
      <c r="H114" s="15">
        <f>H115+H118</f>
        <v>1689.8</v>
      </c>
    </row>
    <row r="115" spans="1:8">
      <c r="A115" s="12" t="s">
        <v>140</v>
      </c>
      <c r="B115" s="14" t="s">
        <v>141</v>
      </c>
      <c r="C115" s="14"/>
      <c r="D115" s="14"/>
      <c r="E115" s="14"/>
      <c r="F115" s="14"/>
      <c r="G115" s="15">
        <f>G117+G116</f>
        <v>362</v>
      </c>
      <c r="H115" s="15">
        <f>H117+H116</f>
        <v>102.8</v>
      </c>
    </row>
    <row r="116" spans="1:8">
      <c r="A116" s="12" t="s">
        <v>51</v>
      </c>
      <c r="B116" s="14" t="s">
        <v>141</v>
      </c>
      <c r="C116" s="14" t="s">
        <v>110</v>
      </c>
      <c r="D116" s="14" t="s">
        <v>52</v>
      </c>
      <c r="E116" s="14" t="s">
        <v>52</v>
      </c>
      <c r="F116" s="14" t="s">
        <v>53</v>
      </c>
      <c r="G116" s="15">
        <v>167</v>
      </c>
      <c r="H116" s="15">
        <v>50.8</v>
      </c>
    </row>
    <row r="117" spans="1:8">
      <c r="A117" s="12" t="s">
        <v>51</v>
      </c>
      <c r="B117" s="14" t="s">
        <v>141</v>
      </c>
      <c r="C117" s="14" t="s">
        <v>111</v>
      </c>
      <c r="D117" s="14" t="s">
        <v>52</v>
      </c>
      <c r="E117" s="14" t="s">
        <v>52</v>
      </c>
      <c r="F117" s="14" t="s">
        <v>53</v>
      </c>
      <c r="G117" s="15">
        <f>45+150</f>
        <v>195</v>
      </c>
      <c r="H117" s="15">
        <v>52</v>
      </c>
    </row>
    <row r="118" spans="1:8">
      <c r="A118" s="16" t="s">
        <v>24</v>
      </c>
      <c r="B118" s="14" t="s">
        <v>142</v>
      </c>
      <c r="C118" s="14"/>
      <c r="D118" s="14"/>
      <c r="E118" s="14"/>
      <c r="F118" s="14"/>
      <c r="G118" s="15">
        <f>G119</f>
        <v>1942</v>
      </c>
      <c r="H118" s="15">
        <f>H119</f>
        <v>1587</v>
      </c>
    </row>
    <row r="119" spans="1:8">
      <c r="A119" s="12" t="s">
        <v>51</v>
      </c>
      <c r="B119" s="14" t="s">
        <v>142</v>
      </c>
      <c r="C119" s="14" t="s">
        <v>111</v>
      </c>
      <c r="D119" s="14" t="s">
        <v>52</v>
      </c>
      <c r="E119" s="14" t="s">
        <v>52</v>
      </c>
      <c r="F119" s="14" t="s">
        <v>53</v>
      </c>
      <c r="G119" s="15">
        <v>1942</v>
      </c>
      <c r="H119" s="15">
        <v>1587</v>
      </c>
    </row>
    <row r="120" spans="1:8" ht="23.25" customHeight="1">
      <c r="A120" s="12" t="s">
        <v>143</v>
      </c>
      <c r="B120" s="14" t="s">
        <v>144</v>
      </c>
      <c r="C120" s="14"/>
      <c r="D120" s="14"/>
      <c r="E120" s="14"/>
      <c r="F120" s="14"/>
      <c r="G120" s="15">
        <f>G121</f>
        <v>44.8</v>
      </c>
      <c r="H120" s="15">
        <f>H121</f>
        <v>0</v>
      </c>
    </row>
    <row r="121" spans="1:8">
      <c r="A121" s="12" t="s">
        <v>140</v>
      </c>
      <c r="B121" s="14" t="s">
        <v>145</v>
      </c>
      <c r="C121" s="14"/>
      <c r="D121" s="14"/>
      <c r="E121" s="14"/>
      <c r="F121" s="14"/>
      <c r="G121" s="15">
        <f>G122+G123</f>
        <v>44.8</v>
      </c>
      <c r="H121" s="15">
        <f>H122+H123</f>
        <v>0</v>
      </c>
    </row>
    <row r="122" spans="1:8">
      <c r="A122" s="12" t="s">
        <v>51</v>
      </c>
      <c r="B122" s="14" t="s">
        <v>145</v>
      </c>
      <c r="C122" s="14" t="s">
        <v>110</v>
      </c>
      <c r="D122" s="14" t="s">
        <v>52</v>
      </c>
      <c r="E122" s="14" t="s">
        <v>52</v>
      </c>
      <c r="F122" s="14" t="s">
        <v>53</v>
      </c>
      <c r="G122" s="15">
        <v>4.8</v>
      </c>
      <c r="H122" s="15">
        <v>0</v>
      </c>
    </row>
    <row r="123" spans="1:8">
      <c r="A123" s="12" t="s">
        <v>51</v>
      </c>
      <c r="B123" s="14" t="s">
        <v>145</v>
      </c>
      <c r="C123" s="14" t="s">
        <v>111</v>
      </c>
      <c r="D123" s="14" t="s">
        <v>52</v>
      </c>
      <c r="E123" s="14" t="s">
        <v>52</v>
      </c>
      <c r="F123" s="14" t="s">
        <v>53</v>
      </c>
      <c r="G123" s="15">
        <v>40</v>
      </c>
      <c r="H123" s="15"/>
    </row>
    <row r="124" spans="1:8" ht="43.5" customHeight="1">
      <c r="A124" s="12" t="s">
        <v>146</v>
      </c>
      <c r="B124" s="14" t="s">
        <v>147</v>
      </c>
      <c r="C124" s="14"/>
      <c r="D124" s="14"/>
      <c r="E124" s="14"/>
      <c r="F124" s="14"/>
      <c r="G124" s="15">
        <f>G125</f>
        <v>215</v>
      </c>
      <c r="H124" s="15">
        <f>H125</f>
        <v>114</v>
      </c>
    </row>
    <row r="125" spans="1:8">
      <c r="A125" s="12" t="s">
        <v>140</v>
      </c>
      <c r="B125" s="14" t="s">
        <v>148</v>
      </c>
      <c r="C125" s="14"/>
      <c r="D125" s="14"/>
      <c r="E125" s="14"/>
      <c r="F125" s="14"/>
      <c r="G125" s="15">
        <f>G126+G127</f>
        <v>215</v>
      </c>
      <c r="H125" s="15">
        <f>H126+H127</f>
        <v>114</v>
      </c>
    </row>
    <row r="126" spans="1:8">
      <c r="A126" s="12" t="s">
        <v>51</v>
      </c>
      <c r="B126" s="14" t="s">
        <v>148</v>
      </c>
      <c r="C126" s="14" t="s">
        <v>110</v>
      </c>
      <c r="D126" s="14" t="s">
        <v>52</v>
      </c>
      <c r="E126" s="14" t="s">
        <v>52</v>
      </c>
      <c r="F126" s="14" t="s">
        <v>53</v>
      </c>
      <c r="G126" s="15">
        <v>104</v>
      </c>
      <c r="H126" s="15">
        <v>50.7</v>
      </c>
    </row>
    <row r="127" spans="1:8">
      <c r="A127" s="12" t="s">
        <v>51</v>
      </c>
      <c r="B127" s="14" t="s">
        <v>148</v>
      </c>
      <c r="C127" s="14" t="s">
        <v>111</v>
      </c>
      <c r="D127" s="14" t="s">
        <v>52</v>
      </c>
      <c r="E127" s="14" t="s">
        <v>52</v>
      </c>
      <c r="F127" s="14" t="s">
        <v>53</v>
      </c>
      <c r="G127" s="15">
        <f>31+80</f>
        <v>111</v>
      </c>
      <c r="H127" s="15">
        <v>63.3</v>
      </c>
    </row>
    <row r="128" spans="1:8" ht="37.5" customHeight="1">
      <c r="A128" s="12" t="s">
        <v>149</v>
      </c>
      <c r="B128" s="14" t="s">
        <v>150</v>
      </c>
      <c r="C128" s="14"/>
      <c r="D128" s="14"/>
      <c r="E128" s="14"/>
      <c r="F128" s="14"/>
      <c r="G128" s="15">
        <f>G129</f>
        <v>95.5</v>
      </c>
      <c r="H128" s="15">
        <f>H129</f>
        <v>26.3</v>
      </c>
    </row>
    <row r="129" spans="1:8">
      <c r="A129" s="12" t="s">
        <v>140</v>
      </c>
      <c r="B129" s="14" t="s">
        <v>151</v>
      </c>
      <c r="C129" s="14"/>
      <c r="D129" s="14"/>
      <c r="E129" s="14"/>
      <c r="F129" s="14"/>
      <c r="G129" s="15">
        <f>G131+G130</f>
        <v>95.5</v>
      </c>
      <c r="H129" s="15">
        <f>H131+H130</f>
        <v>26.3</v>
      </c>
    </row>
    <row r="130" spans="1:8">
      <c r="A130" s="12" t="s">
        <v>51</v>
      </c>
      <c r="B130" s="14" t="s">
        <v>151</v>
      </c>
      <c r="C130" s="14" t="s">
        <v>110</v>
      </c>
      <c r="D130" s="14" t="s">
        <v>52</v>
      </c>
      <c r="E130" s="14" t="s">
        <v>52</v>
      </c>
      <c r="F130" s="14" t="s">
        <v>53</v>
      </c>
      <c r="G130" s="15">
        <v>55.5</v>
      </c>
      <c r="H130" s="15">
        <v>26.3</v>
      </c>
    </row>
    <row r="131" spans="1:8">
      <c r="A131" s="12" t="s">
        <v>51</v>
      </c>
      <c r="B131" s="14" t="s">
        <v>151</v>
      </c>
      <c r="C131" s="14" t="s">
        <v>111</v>
      </c>
      <c r="D131" s="14" t="s">
        <v>52</v>
      </c>
      <c r="E131" s="14" t="s">
        <v>52</v>
      </c>
      <c r="F131" s="14" t="s">
        <v>53</v>
      </c>
      <c r="G131" s="15">
        <v>40</v>
      </c>
      <c r="H131" s="15">
        <v>0</v>
      </c>
    </row>
    <row r="132" spans="1:8" ht="43.5" customHeight="1">
      <c r="A132" s="12" t="s">
        <v>152</v>
      </c>
      <c r="B132" s="14" t="s">
        <v>153</v>
      </c>
      <c r="C132" s="14"/>
      <c r="D132" s="14"/>
      <c r="E132" s="14"/>
      <c r="F132" s="14"/>
      <c r="G132" s="15">
        <f>G133+G142</f>
        <v>10227.299999999999</v>
      </c>
      <c r="H132" s="15">
        <f>H133+H142</f>
        <v>9226.1</v>
      </c>
    </row>
    <row r="133" spans="1:8" ht="37.5">
      <c r="A133" s="12" t="s">
        <v>154</v>
      </c>
      <c r="B133" s="14" t="s">
        <v>155</v>
      </c>
      <c r="C133" s="14"/>
      <c r="D133" s="14"/>
      <c r="E133" s="14"/>
      <c r="F133" s="14"/>
      <c r="G133" s="15">
        <f>G134+G136+G140+G138</f>
        <v>9747.2999999999993</v>
      </c>
      <c r="H133" s="15">
        <f>H134+H136+H140+H138</f>
        <v>8751.4</v>
      </c>
    </row>
    <row r="134" spans="1:8" ht="25.5" customHeight="1">
      <c r="A134" s="12" t="s">
        <v>105</v>
      </c>
      <c r="B134" s="14" t="s">
        <v>156</v>
      </c>
      <c r="C134" s="14"/>
      <c r="D134" s="14"/>
      <c r="E134" s="14"/>
      <c r="F134" s="14"/>
      <c r="G134" s="15">
        <f>G135</f>
        <v>1682.1</v>
      </c>
      <c r="H134" s="15">
        <f>H135</f>
        <v>1411.2</v>
      </c>
    </row>
    <row r="135" spans="1:8">
      <c r="A135" s="12" t="s">
        <v>51</v>
      </c>
      <c r="B135" s="14" t="s">
        <v>156</v>
      </c>
      <c r="C135" s="14" t="s">
        <v>65</v>
      </c>
      <c r="D135" s="14" t="s">
        <v>52</v>
      </c>
      <c r="E135" s="14" t="s">
        <v>52</v>
      </c>
      <c r="F135" s="14" t="s">
        <v>53</v>
      </c>
      <c r="G135" s="15">
        <f>1352.6+329.5</f>
        <v>1682.1</v>
      </c>
      <c r="H135" s="15">
        <v>1411.2</v>
      </c>
    </row>
    <row r="136" spans="1:8" ht="18" customHeight="1">
      <c r="A136" s="12" t="s">
        <v>157</v>
      </c>
      <c r="B136" s="14" t="s">
        <v>158</v>
      </c>
      <c r="C136" s="14"/>
      <c r="D136" s="14"/>
      <c r="E136" s="14"/>
      <c r="F136" s="14"/>
      <c r="G136" s="15">
        <f>G137</f>
        <v>783.3</v>
      </c>
      <c r="H136" s="15">
        <f>H137</f>
        <v>603.29999999999995</v>
      </c>
    </row>
    <row r="137" spans="1:8">
      <c r="A137" s="12" t="s">
        <v>51</v>
      </c>
      <c r="B137" s="14" t="s">
        <v>158</v>
      </c>
      <c r="C137" s="14" t="s">
        <v>110</v>
      </c>
      <c r="D137" s="14" t="s">
        <v>52</v>
      </c>
      <c r="E137" s="14" t="s">
        <v>52</v>
      </c>
      <c r="F137" s="14" t="s">
        <v>53</v>
      </c>
      <c r="G137" s="15">
        <f>748.3+35</f>
        <v>783.3</v>
      </c>
      <c r="H137" s="15">
        <v>603.29999999999995</v>
      </c>
    </row>
    <row r="138" spans="1:8" ht="42" customHeight="1">
      <c r="A138" s="20" t="s">
        <v>112</v>
      </c>
      <c r="B138" s="14" t="s">
        <v>159</v>
      </c>
      <c r="C138" s="14"/>
      <c r="D138" s="14"/>
      <c r="E138" s="14"/>
      <c r="F138" s="14"/>
      <c r="G138" s="15">
        <f>G139</f>
        <v>2179.9</v>
      </c>
      <c r="H138" s="15">
        <f>H139</f>
        <v>1634.9</v>
      </c>
    </row>
    <row r="139" spans="1:8">
      <c r="A139" s="12" t="s">
        <v>51</v>
      </c>
      <c r="B139" s="14" t="s">
        <v>159</v>
      </c>
      <c r="C139" s="14" t="s">
        <v>65</v>
      </c>
      <c r="D139" s="14" t="s">
        <v>52</v>
      </c>
      <c r="E139" s="14" t="s">
        <v>52</v>
      </c>
      <c r="F139" s="14" t="s">
        <v>53</v>
      </c>
      <c r="G139" s="15">
        <v>2179.9</v>
      </c>
      <c r="H139" s="15">
        <v>1634.9</v>
      </c>
    </row>
    <row r="140" spans="1:8" ht="77.25" customHeight="1">
      <c r="A140" s="12" t="s">
        <v>160</v>
      </c>
      <c r="B140" s="14" t="s">
        <v>161</v>
      </c>
      <c r="C140" s="14"/>
      <c r="D140" s="14"/>
      <c r="E140" s="14"/>
      <c r="F140" s="14"/>
      <c r="G140" s="15">
        <f>G141</f>
        <v>5102</v>
      </c>
      <c r="H140" s="15">
        <f>H141</f>
        <v>5102</v>
      </c>
    </row>
    <row r="141" spans="1:8">
      <c r="A141" s="12" t="s">
        <v>51</v>
      </c>
      <c r="B141" s="14" t="s">
        <v>161</v>
      </c>
      <c r="C141" s="14" t="s">
        <v>65</v>
      </c>
      <c r="D141" s="14" t="s">
        <v>52</v>
      </c>
      <c r="E141" s="14" t="s">
        <v>52</v>
      </c>
      <c r="F141" s="14" t="s">
        <v>53</v>
      </c>
      <c r="G141" s="15">
        <v>5102</v>
      </c>
      <c r="H141" s="15">
        <v>5102</v>
      </c>
    </row>
    <row r="142" spans="1:8" ht="42" customHeight="1">
      <c r="A142" s="12" t="s">
        <v>162</v>
      </c>
      <c r="B142" s="14" t="s">
        <v>163</v>
      </c>
      <c r="C142" s="14"/>
      <c r="D142" s="14"/>
      <c r="E142" s="14"/>
      <c r="F142" s="14"/>
      <c r="G142" s="15">
        <f t="shared" ref="G142:H143" si="3">G143</f>
        <v>480</v>
      </c>
      <c r="H142" s="15">
        <f t="shared" si="3"/>
        <v>474.7</v>
      </c>
    </row>
    <row r="143" spans="1:8" ht="22.5" customHeight="1">
      <c r="A143" s="12" t="s">
        <v>157</v>
      </c>
      <c r="B143" s="14" t="s">
        <v>164</v>
      </c>
      <c r="C143" s="14"/>
      <c r="D143" s="14"/>
      <c r="E143" s="14"/>
      <c r="F143" s="14"/>
      <c r="G143" s="15">
        <f t="shared" si="3"/>
        <v>480</v>
      </c>
      <c r="H143" s="15">
        <f t="shared" si="3"/>
        <v>474.7</v>
      </c>
    </row>
    <row r="144" spans="1:8">
      <c r="A144" s="12" t="s">
        <v>51</v>
      </c>
      <c r="B144" s="14" t="s">
        <v>164</v>
      </c>
      <c r="C144" s="14" t="s">
        <v>110</v>
      </c>
      <c r="D144" s="14" t="s">
        <v>52</v>
      </c>
      <c r="E144" s="14" t="s">
        <v>52</v>
      </c>
      <c r="F144" s="14" t="s">
        <v>53</v>
      </c>
      <c r="G144" s="15">
        <v>480</v>
      </c>
      <c r="H144" s="15">
        <v>474.7</v>
      </c>
    </row>
    <row r="145" spans="1:8" ht="43.5" customHeight="1">
      <c r="A145" s="9" t="s">
        <v>165</v>
      </c>
      <c r="B145" s="10" t="s">
        <v>166</v>
      </c>
      <c r="C145" s="10"/>
      <c r="D145" s="10"/>
      <c r="E145" s="10"/>
      <c r="F145" s="10"/>
      <c r="G145" s="11">
        <f>G146+G155</f>
        <v>76699.799999999988</v>
      </c>
      <c r="H145" s="11">
        <f>H146+H155</f>
        <v>47023.3</v>
      </c>
    </row>
    <row r="146" spans="1:8" ht="24.75" customHeight="1">
      <c r="A146" s="12" t="s">
        <v>167</v>
      </c>
      <c r="B146" s="14" t="s">
        <v>168</v>
      </c>
      <c r="C146" s="14"/>
      <c r="D146" s="14"/>
      <c r="E146" s="14"/>
      <c r="F146" s="14"/>
      <c r="G146" s="15">
        <f>G150+G147</f>
        <v>9254.9000000000015</v>
      </c>
      <c r="H146" s="15">
        <f>H150+H147</f>
        <v>8416</v>
      </c>
    </row>
    <row r="147" spans="1:8" ht="24.75" customHeight="1">
      <c r="A147" s="12" t="s">
        <v>169</v>
      </c>
      <c r="B147" s="13" t="s">
        <v>170</v>
      </c>
      <c r="C147" s="14"/>
      <c r="D147" s="14"/>
      <c r="E147" s="14"/>
      <c r="F147" s="14"/>
      <c r="G147" s="15">
        <f t="shared" ref="G147:H148" si="4">G148</f>
        <v>86.2</v>
      </c>
      <c r="H147" s="15">
        <f t="shared" si="4"/>
        <v>86.2</v>
      </c>
    </row>
    <row r="148" spans="1:8" ht="24.75" customHeight="1">
      <c r="A148" s="12" t="s">
        <v>171</v>
      </c>
      <c r="B148" s="13" t="s">
        <v>172</v>
      </c>
      <c r="C148" s="14"/>
      <c r="D148" s="14"/>
      <c r="E148" s="14"/>
      <c r="F148" s="14"/>
      <c r="G148" s="15">
        <f t="shared" si="4"/>
        <v>86.2</v>
      </c>
      <c r="H148" s="15">
        <f t="shared" si="4"/>
        <v>86.2</v>
      </c>
    </row>
    <row r="149" spans="1:8" ht="24.75" customHeight="1">
      <c r="A149" s="12" t="s">
        <v>14</v>
      </c>
      <c r="B149" s="13" t="s">
        <v>172</v>
      </c>
      <c r="C149" s="14" t="s">
        <v>65</v>
      </c>
      <c r="D149" s="14" t="s">
        <v>15</v>
      </c>
      <c r="E149" s="14" t="s">
        <v>30</v>
      </c>
      <c r="F149" s="14" t="s">
        <v>17</v>
      </c>
      <c r="G149" s="15">
        <v>86.2</v>
      </c>
      <c r="H149" s="15">
        <v>86.2</v>
      </c>
    </row>
    <row r="150" spans="1:8" ht="37.5">
      <c r="A150" s="22" t="s">
        <v>173</v>
      </c>
      <c r="B150" s="14" t="s">
        <v>174</v>
      </c>
      <c r="C150" s="14"/>
      <c r="D150" s="14"/>
      <c r="E150" s="14"/>
      <c r="F150" s="14"/>
      <c r="G150" s="15">
        <f>G151+G153</f>
        <v>9168.7000000000007</v>
      </c>
      <c r="H150" s="15">
        <f>H151+H153</f>
        <v>8329.7999999999993</v>
      </c>
    </row>
    <row r="151" spans="1:8" ht="27.75" customHeight="1">
      <c r="A151" s="12" t="s">
        <v>175</v>
      </c>
      <c r="B151" s="13" t="s">
        <v>176</v>
      </c>
      <c r="C151" s="14"/>
      <c r="D151" s="14"/>
      <c r="E151" s="14"/>
      <c r="F151" s="14"/>
      <c r="G151" s="15">
        <f>G152</f>
        <v>4736.8</v>
      </c>
      <c r="H151" s="15">
        <f>H152</f>
        <v>3897.8</v>
      </c>
    </row>
    <row r="152" spans="1:8" ht="25.5" customHeight="1">
      <c r="A152" s="12" t="s">
        <v>14</v>
      </c>
      <c r="B152" s="13" t="s">
        <v>176</v>
      </c>
      <c r="C152" s="14" t="s">
        <v>65</v>
      </c>
      <c r="D152" s="14" t="s">
        <v>15</v>
      </c>
      <c r="E152" s="14" t="s">
        <v>30</v>
      </c>
      <c r="F152" s="14" t="s">
        <v>17</v>
      </c>
      <c r="G152" s="15">
        <v>4736.8</v>
      </c>
      <c r="H152" s="15">
        <v>3897.8</v>
      </c>
    </row>
    <row r="153" spans="1:8" ht="25.5" customHeight="1">
      <c r="A153" s="12" t="s">
        <v>177</v>
      </c>
      <c r="B153" s="13" t="s">
        <v>178</v>
      </c>
      <c r="C153" s="14"/>
      <c r="D153" s="14"/>
      <c r="E153" s="14"/>
      <c r="F153" s="14"/>
      <c r="G153" s="15">
        <f>G154</f>
        <v>4431.8999999999996</v>
      </c>
      <c r="H153" s="15">
        <f>H154</f>
        <v>4432</v>
      </c>
    </row>
    <row r="154" spans="1:8" ht="27.75" customHeight="1">
      <c r="A154" s="12" t="s">
        <v>14</v>
      </c>
      <c r="B154" s="13" t="s">
        <v>178</v>
      </c>
      <c r="C154" s="14" t="s">
        <v>65</v>
      </c>
      <c r="D154" s="14" t="s">
        <v>15</v>
      </c>
      <c r="E154" s="14" t="s">
        <v>30</v>
      </c>
      <c r="F154" s="14" t="s">
        <v>17</v>
      </c>
      <c r="G154" s="15">
        <v>4431.8999999999996</v>
      </c>
      <c r="H154" s="15">
        <v>4432</v>
      </c>
    </row>
    <row r="155" spans="1:8" ht="30.75" customHeight="1">
      <c r="A155" s="12" t="s">
        <v>179</v>
      </c>
      <c r="B155" s="14" t="s">
        <v>180</v>
      </c>
      <c r="C155" s="14"/>
      <c r="D155" s="14"/>
      <c r="E155" s="14"/>
      <c r="F155" s="14"/>
      <c r="G155" s="15">
        <f>G156</f>
        <v>67444.899999999994</v>
      </c>
      <c r="H155" s="15">
        <f>H156</f>
        <v>38607.300000000003</v>
      </c>
    </row>
    <row r="156" spans="1:8" ht="22.5" customHeight="1">
      <c r="A156" s="12" t="s">
        <v>181</v>
      </c>
      <c r="B156" s="14" t="s">
        <v>182</v>
      </c>
      <c r="C156" s="14"/>
      <c r="D156" s="14"/>
      <c r="E156" s="14"/>
      <c r="F156" s="14"/>
      <c r="G156" s="15">
        <f>G159+G163+G164+G168+G166+G157</f>
        <v>67444.899999999994</v>
      </c>
      <c r="H156" s="15">
        <f>H159+H163+H164+H168+H166+H157</f>
        <v>38607.300000000003</v>
      </c>
    </row>
    <row r="157" spans="1:8" ht="22.5" customHeight="1">
      <c r="A157" s="12" t="s">
        <v>183</v>
      </c>
      <c r="B157" s="14" t="s">
        <v>184</v>
      </c>
      <c r="C157" s="14"/>
      <c r="D157" s="14"/>
      <c r="E157" s="14"/>
      <c r="F157" s="14"/>
      <c r="G157" s="15">
        <f>G158</f>
        <v>576.29999999999995</v>
      </c>
      <c r="H157" s="15">
        <f>H158</f>
        <v>129.4</v>
      </c>
    </row>
    <row r="158" spans="1:8" ht="22.5" customHeight="1">
      <c r="A158" s="12" t="s">
        <v>185</v>
      </c>
      <c r="B158" s="14" t="s">
        <v>184</v>
      </c>
      <c r="C158" s="14" t="s">
        <v>65</v>
      </c>
      <c r="D158" s="14" t="s">
        <v>15</v>
      </c>
      <c r="E158" s="14" t="s">
        <v>30</v>
      </c>
      <c r="F158" s="14" t="s">
        <v>186</v>
      </c>
      <c r="G158" s="15">
        <v>576.29999999999995</v>
      </c>
      <c r="H158" s="15">
        <v>129.4</v>
      </c>
    </row>
    <row r="159" spans="1:8" ht="23.25" customHeight="1">
      <c r="A159" s="12" t="s">
        <v>171</v>
      </c>
      <c r="B159" s="14" t="s">
        <v>187</v>
      </c>
      <c r="C159" s="14"/>
      <c r="D159" s="14"/>
      <c r="E159" s="14"/>
      <c r="F159" s="14"/>
      <c r="G159" s="15">
        <f>G160+G161</f>
        <v>8558</v>
      </c>
      <c r="H159" s="15">
        <f>H160+H161</f>
        <v>4069.6</v>
      </c>
    </row>
    <row r="160" spans="1:8" ht="27" customHeight="1">
      <c r="A160" s="12" t="s">
        <v>14</v>
      </c>
      <c r="B160" s="14" t="s">
        <v>187</v>
      </c>
      <c r="C160" s="14" t="s">
        <v>65</v>
      </c>
      <c r="D160" s="14" t="s">
        <v>15</v>
      </c>
      <c r="E160" s="14" t="s">
        <v>30</v>
      </c>
      <c r="F160" s="14" t="s">
        <v>17</v>
      </c>
      <c r="G160" s="15">
        <v>8557.9</v>
      </c>
      <c r="H160" s="15">
        <v>4069.5</v>
      </c>
    </row>
    <row r="161" spans="1:8" ht="27" customHeight="1">
      <c r="A161" s="12" t="s">
        <v>31</v>
      </c>
      <c r="B161" s="14" t="s">
        <v>187</v>
      </c>
      <c r="C161" s="14" t="s">
        <v>65</v>
      </c>
      <c r="D161" s="14" t="s">
        <v>15</v>
      </c>
      <c r="E161" s="14" t="s">
        <v>30</v>
      </c>
      <c r="F161" s="14" t="s">
        <v>32</v>
      </c>
      <c r="G161" s="15">
        <v>0.1</v>
      </c>
      <c r="H161" s="15">
        <v>0.1</v>
      </c>
    </row>
    <row r="162" spans="1:8">
      <c r="A162" s="12" t="s">
        <v>188</v>
      </c>
      <c r="B162" s="14" t="s">
        <v>189</v>
      </c>
      <c r="C162" s="14"/>
      <c r="D162" s="14"/>
      <c r="E162" s="14"/>
      <c r="F162" s="14"/>
      <c r="G162" s="15">
        <f>G163</f>
        <v>2350</v>
      </c>
      <c r="H162" s="15">
        <f>H163</f>
        <v>1133.7</v>
      </c>
    </row>
    <row r="163" spans="1:8" ht="24.75" customHeight="1">
      <c r="A163" s="12" t="s">
        <v>14</v>
      </c>
      <c r="B163" s="14" t="s">
        <v>189</v>
      </c>
      <c r="C163" s="14" t="s">
        <v>65</v>
      </c>
      <c r="D163" s="14" t="s">
        <v>15</v>
      </c>
      <c r="E163" s="14" t="s">
        <v>30</v>
      </c>
      <c r="F163" s="14" t="s">
        <v>17</v>
      </c>
      <c r="G163" s="15">
        <v>2350</v>
      </c>
      <c r="H163" s="23">
        <v>1133.7</v>
      </c>
    </row>
    <row r="164" spans="1:8" ht="37.5">
      <c r="A164" s="12" t="s">
        <v>190</v>
      </c>
      <c r="B164" s="14" t="s">
        <v>191</v>
      </c>
      <c r="C164" s="14"/>
      <c r="D164" s="14"/>
      <c r="E164" s="14"/>
      <c r="F164" s="14"/>
      <c r="G164" s="15">
        <f>G165</f>
        <v>905.1</v>
      </c>
      <c r="H164" s="15">
        <f>H165</f>
        <v>905.1</v>
      </c>
    </row>
    <row r="165" spans="1:8" ht="25.5" customHeight="1">
      <c r="A165" s="12" t="s">
        <v>14</v>
      </c>
      <c r="B165" s="14" t="s">
        <v>191</v>
      </c>
      <c r="C165" s="14" t="s">
        <v>65</v>
      </c>
      <c r="D165" s="14" t="s">
        <v>15</v>
      </c>
      <c r="E165" s="14" t="s">
        <v>30</v>
      </c>
      <c r="F165" s="14" t="s">
        <v>17</v>
      </c>
      <c r="G165" s="15">
        <v>905.1</v>
      </c>
      <c r="H165" s="15">
        <v>905.1</v>
      </c>
    </row>
    <row r="166" spans="1:8" ht="30" customHeight="1">
      <c r="A166" s="16" t="s">
        <v>192</v>
      </c>
      <c r="B166" s="13" t="s">
        <v>193</v>
      </c>
      <c r="C166" s="14"/>
      <c r="D166" s="14"/>
      <c r="E166" s="14"/>
      <c r="F166" s="14"/>
      <c r="G166" s="15">
        <f>G167</f>
        <v>7408.9</v>
      </c>
      <c r="H166" s="15">
        <f>H167</f>
        <v>5976.5</v>
      </c>
    </row>
    <row r="167" spans="1:8" ht="25.5" customHeight="1">
      <c r="A167" s="12" t="s">
        <v>14</v>
      </c>
      <c r="B167" s="13" t="s">
        <v>193</v>
      </c>
      <c r="C167" s="14" t="s">
        <v>65</v>
      </c>
      <c r="D167" s="14" t="s">
        <v>15</v>
      </c>
      <c r="E167" s="14" t="s">
        <v>30</v>
      </c>
      <c r="F167" s="14" t="s">
        <v>17</v>
      </c>
      <c r="G167" s="15">
        <f>6668+740.9</f>
        <v>7408.9</v>
      </c>
      <c r="H167" s="15">
        <v>5976.5</v>
      </c>
    </row>
    <row r="168" spans="1:8" ht="25.5" customHeight="1">
      <c r="A168" s="16" t="s">
        <v>24</v>
      </c>
      <c r="B168" s="14" t="s">
        <v>194</v>
      </c>
      <c r="C168" s="14"/>
      <c r="D168" s="14"/>
      <c r="E168" s="14"/>
      <c r="F168" s="14"/>
      <c r="G168" s="15">
        <f>G169</f>
        <v>47646.6</v>
      </c>
      <c r="H168" s="15">
        <f>H169</f>
        <v>26393</v>
      </c>
    </row>
    <row r="169" spans="1:8" ht="25.5" customHeight="1">
      <c r="A169" s="12" t="s">
        <v>14</v>
      </c>
      <c r="B169" s="14" t="s">
        <v>194</v>
      </c>
      <c r="C169" s="14" t="s">
        <v>65</v>
      </c>
      <c r="D169" s="14" t="s">
        <v>15</v>
      </c>
      <c r="E169" s="14" t="s">
        <v>30</v>
      </c>
      <c r="F169" s="14" t="s">
        <v>17</v>
      </c>
      <c r="G169" s="15">
        <v>47646.6</v>
      </c>
      <c r="H169" s="15">
        <v>26393</v>
      </c>
    </row>
    <row r="170" spans="1:8" ht="45.75" customHeight="1">
      <c r="A170" s="9" t="s">
        <v>195</v>
      </c>
      <c r="B170" s="10" t="s">
        <v>196</v>
      </c>
      <c r="C170" s="10"/>
      <c r="D170" s="10"/>
      <c r="E170" s="10"/>
      <c r="F170" s="10"/>
      <c r="G170" s="11">
        <f>G171+G230</f>
        <v>204994.6</v>
      </c>
      <c r="H170" s="11">
        <f>H171+H230</f>
        <v>105357.5</v>
      </c>
    </row>
    <row r="171" spans="1:8" ht="43.5" customHeight="1">
      <c r="A171" s="12" t="s">
        <v>197</v>
      </c>
      <c r="B171" s="14" t="s">
        <v>198</v>
      </c>
      <c r="C171" s="14"/>
      <c r="D171" s="14"/>
      <c r="E171" s="14"/>
      <c r="F171" s="14"/>
      <c r="G171" s="15">
        <f>G192+G203+G210+G1702+G183+G172+G215+G222+G227</f>
        <v>183799.2</v>
      </c>
      <c r="H171" s="15">
        <f>H192+H203+H210+H1702+H183+H172+H215+H222+H227</f>
        <v>94683.8</v>
      </c>
    </row>
    <row r="172" spans="1:8" ht="44.25" customHeight="1">
      <c r="A172" s="12" t="s">
        <v>199</v>
      </c>
      <c r="B172" s="14" t="s">
        <v>200</v>
      </c>
      <c r="C172" s="14"/>
      <c r="D172" s="14"/>
      <c r="E172" s="14"/>
      <c r="F172" s="14"/>
      <c r="G172" s="15">
        <f>G173+G177+G181+G179+G175</f>
        <v>51929</v>
      </c>
      <c r="H172" s="15">
        <f>H173+H177+H181+H179+H175</f>
        <v>19692.2</v>
      </c>
    </row>
    <row r="173" spans="1:8">
      <c r="A173" s="12" t="s">
        <v>201</v>
      </c>
      <c r="B173" s="14" t="s">
        <v>202</v>
      </c>
      <c r="C173" s="14"/>
      <c r="D173" s="14"/>
      <c r="E173" s="14"/>
      <c r="F173" s="14"/>
      <c r="G173" s="15">
        <f>G174</f>
        <v>5032</v>
      </c>
      <c r="H173" s="15">
        <f>H174</f>
        <v>2832.3</v>
      </c>
    </row>
    <row r="174" spans="1:8">
      <c r="A174" s="12" t="s">
        <v>51</v>
      </c>
      <c r="B174" s="14" t="s">
        <v>202</v>
      </c>
      <c r="C174" s="14" t="s">
        <v>111</v>
      </c>
      <c r="D174" s="14" t="s">
        <v>203</v>
      </c>
      <c r="E174" s="14" t="s">
        <v>49</v>
      </c>
      <c r="F174" s="14" t="s">
        <v>53</v>
      </c>
      <c r="G174" s="15">
        <f>5025.2+6.8</f>
        <v>5032</v>
      </c>
      <c r="H174" s="15">
        <v>2832.3</v>
      </c>
    </row>
    <row r="175" spans="1:8" ht="56.25">
      <c r="A175" s="12" t="s">
        <v>204</v>
      </c>
      <c r="B175" s="14" t="s">
        <v>205</v>
      </c>
      <c r="C175" s="14"/>
      <c r="D175" s="14"/>
      <c r="E175" s="14"/>
      <c r="F175" s="14"/>
      <c r="G175" s="15">
        <f>G176</f>
        <v>38500</v>
      </c>
      <c r="H175" s="15">
        <f>H176</f>
        <v>10498.3</v>
      </c>
    </row>
    <row r="176" spans="1:8">
      <c r="A176" s="12" t="s">
        <v>51</v>
      </c>
      <c r="B176" s="14" t="s">
        <v>205</v>
      </c>
      <c r="C176" s="14" t="s">
        <v>111</v>
      </c>
      <c r="D176" s="14" t="s">
        <v>203</v>
      </c>
      <c r="E176" s="14" t="s">
        <v>50</v>
      </c>
      <c r="F176" s="14" t="s">
        <v>53</v>
      </c>
      <c r="G176" s="15">
        <v>38500</v>
      </c>
      <c r="H176" s="15">
        <v>10498.3</v>
      </c>
    </row>
    <row r="177" spans="1:8" ht="41.25" customHeight="1">
      <c r="A177" s="20" t="s">
        <v>112</v>
      </c>
      <c r="B177" s="14" t="s">
        <v>206</v>
      </c>
      <c r="C177" s="14"/>
      <c r="D177" s="14"/>
      <c r="E177" s="14"/>
      <c r="F177" s="14"/>
      <c r="G177" s="15">
        <f>G178</f>
        <v>5555.7</v>
      </c>
      <c r="H177" s="15">
        <f>H178</f>
        <v>3520.3</v>
      </c>
    </row>
    <row r="178" spans="1:8" ht="21" customHeight="1">
      <c r="A178" s="12" t="s">
        <v>51</v>
      </c>
      <c r="B178" s="14" t="s">
        <v>206</v>
      </c>
      <c r="C178" s="14" t="s">
        <v>111</v>
      </c>
      <c r="D178" s="14" t="s">
        <v>203</v>
      </c>
      <c r="E178" s="14" t="s">
        <v>49</v>
      </c>
      <c r="F178" s="14" t="s">
        <v>53</v>
      </c>
      <c r="G178" s="15">
        <v>5555.7</v>
      </c>
      <c r="H178" s="15">
        <v>3520.3</v>
      </c>
    </row>
    <row r="179" spans="1:8" ht="21" customHeight="1">
      <c r="A179" s="12" t="s">
        <v>207</v>
      </c>
      <c r="B179" s="14" t="s">
        <v>208</v>
      </c>
      <c r="C179" s="14"/>
      <c r="D179" s="14"/>
      <c r="E179" s="14"/>
      <c r="F179" s="14"/>
      <c r="G179" s="15">
        <f>G180</f>
        <v>2105.3000000000002</v>
      </c>
      <c r="H179" s="15">
        <f>H180</f>
        <v>2105.3000000000002</v>
      </c>
    </row>
    <row r="180" spans="1:8" ht="21" customHeight="1">
      <c r="A180" s="12" t="s">
        <v>51</v>
      </c>
      <c r="B180" s="14" t="s">
        <v>208</v>
      </c>
      <c r="C180" s="14" t="s">
        <v>111</v>
      </c>
      <c r="D180" s="14" t="s">
        <v>203</v>
      </c>
      <c r="E180" s="14" t="s">
        <v>49</v>
      </c>
      <c r="F180" s="14" t="s">
        <v>53</v>
      </c>
      <c r="G180" s="15">
        <v>2105.3000000000002</v>
      </c>
      <c r="H180" s="15">
        <v>2105.3000000000002</v>
      </c>
    </row>
    <row r="181" spans="1:8" ht="21" customHeight="1">
      <c r="A181" s="16" t="s">
        <v>24</v>
      </c>
      <c r="B181" s="14" t="s">
        <v>209</v>
      </c>
      <c r="C181" s="14"/>
      <c r="D181" s="14"/>
      <c r="E181" s="14"/>
      <c r="F181" s="14"/>
      <c r="G181" s="15">
        <f>G182</f>
        <v>736</v>
      </c>
      <c r="H181" s="15">
        <f>H182</f>
        <v>736</v>
      </c>
    </row>
    <row r="182" spans="1:8" ht="21" customHeight="1">
      <c r="A182" s="12" t="s">
        <v>51</v>
      </c>
      <c r="B182" s="14" t="s">
        <v>209</v>
      </c>
      <c r="C182" s="14" t="s">
        <v>111</v>
      </c>
      <c r="D182" s="14" t="s">
        <v>203</v>
      </c>
      <c r="E182" s="14" t="s">
        <v>49</v>
      </c>
      <c r="F182" s="14" t="s">
        <v>53</v>
      </c>
      <c r="G182" s="15">
        <v>736</v>
      </c>
      <c r="H182" s="15">
        <v>736</v>
      </c>
    </row>
    <row r="183" spans="1:8" ht="24" customHeight="1">
      <c r="A183" s="12" t="s">
        <v>210</v>
      </c>
      <c r="B183" s="14" t="s">
        <v>211</v>
      </c>
      <c r="C183" s="14"/>
      <c r="D183" s="14"/>
      <c r="E183" s="14"/>
      <c r="F183" s="14"/>
      <c r="G183" s="15">
        <f>G184+G186+G188+G190</f>
        <v>49547</v>
      </c>
      <c r="H183" s="15">
        <f>H184+H186+H188+H190</f>
        <v>33645.5</v>
      </c>
    </row>
    <row r="184" spans="1:8">
      <c r="A184" s="12" t="s">
        <v>201</v>
      </c>
      <c r="B184" s="14" t="s">
        <v>212</v>
      </c>
      <c r="C184" s="14"/>
      <c r="D184" s="14"/>
      <c r="E184" s="14"/>
      <c r="F184" s="14"/>
      <c r="G184" s="15">
        <f>G185</f>
        <v>20432.5</v>
      </c>
      <c r="H184" s="15">
        <f>H185</f>
        <v>13863</v>
      </c>
    </row>
    <row r="185" spans="1:8">
      <c r="A185" s="12" t="s">
        <v>51</v>
      </c>
      <c r="B185" s="14" t="s">
        <v>212</v>
      </c>
      <c r="C185" s="14" t="s">
        <v>111</v>
      </c>
      <c r="D185" s="14" t="s">
        <v>203</v>
      </c>
      <c r="E185" s="14" t="s">
        <v>49</v>
      </c>
      <c r="F185" s="14" t="s">
        <v>53</v>
      </c>
      <c r="G185" s="15">
        <v>20432.5</v>
      </c>
      <c r="H185" s="15">
        <v>13863</v>
      </c>
    </row>
    <row r="186" spans="1:8" ht="42" customHeight="1">
      <c r="A186" s="20" t="s">
        <v>112</v>
      </c>
      <c r="B186" s="14" t="s">
        <v>213</v>
      </c>
      <c r="C186" s="14"/>
      <c r="D186" s="14"/>
      <c r="E186" s="14"/>
      <c r="F186" s="14"/>
      <c r="G186" s="15">
        <f>G187</f>
        <v>10907.3</v>
      </c>
      <c r="H186" s="15">
        <f>H187</f>
        <v>4884.5</v>
      </c>
    </row>
    <row r="187" spans="1:8">
      <c r="A187" s="12" t="s">
        <v>51</v>
      </c>
      <c r="B187" s="14" t="s">
        <v>213</v>
      </c>
      <c r="C187" s="14" t="s">
        <v>111</v>
      </c>
      <c r="D187" s="14" t="s">
        <v>203</v>
      </c>
      <c r="E187" s="14" t="s">
        <v>49</v>
      </c>
      <c r="F187" s="14" t="s">
        <v>53</v>
      </c>
      <c r="G187" s="15">
        <v>10907.3</v>
      </c>
      <c r="H187" s="15">
        <v>4884.5</v>
      </c>
    </row>
    <row r="188" spans="1:8" ht="39.75" customHeight="1">
      <c r="A188" s="12" t="s">
        <v>207</v>
      </c>
      <c r="B188" s="14" t="s">
        <v>214</v>
      </c>
      <c r="C188" s="14"/>
      <c r="D188" s="14"/>
      <c r="E188" s="14"/>
      <c r="F188" s="14"/>
      <c r="G188" s="15">
        <f>G189</f>
        <v>3128.4</v>
      </c>
      <c r="H188" s="15">
        <f>H189</f>
        <v>2295.1</v>
      </c>
    </row>
    <row r="189" spans="1:8" ht="21.75" customHeight="1">
      <c r="A189" s="12" t="s">
        <v>51</v>
      </c>
      <c r="B189" s="14" t="s">
        <v>215</v>
      </c>
      <c r="C189" s="14" t="s">
        <v>111</v>
      </c>
      <c r="D189" s="14" t="s">
        <v>203</v>
      </c>
      <c r="E189" s="14" t="s">
        <v>49</v>
      </c>
      <c r="F189" s="14" t="s">
        <v>53</v>
      </c>
      <c r="G189" s="15">
        <v>3128.4</v>
      </c>
      <c r="H189" s="15">
        <v>2295.1</v>
      </c>
    </row>
    <row r="190" spans="1:8" ht="21.75" customHeight="1">
      <c r="A190" s="16" t="s">
        <v>24</v>
      </c>
      <c r="B190" s="14" t="s">
        <v>216</v>
      </c>
      <c r="C190" s="14"/>
      <c r="D190" s="14"/>
      <c r="E190" s="14"/>
      <c r="F190" s="14"/>
      <c r="G190" s="15">
        <f>G191</f>
        <v>15078.8</v>
      </c>
      <c r="H190" s="15">
        <f>H191</f>
        <v>12602.9</v>
      </c>
    </row>
    <row r="191" spans="1:8" ht="21.75" customHeight="1">
      <c r="A191" s="12" t="s">
        <v>51</v>
      </c>
      <c r="B191" s="14" t="s">
        <v>216</v>
      </c>
      <c r="C191" s="14" t="s">
        <v>111</v>
      </c>
      <c r="D191" s="14" t="s">
        <v>203</v>
      </c>
      <c r="E191" s="14" t="s">
        <v>49</v>
      </c>
      <c r="F191" s="14" t="s">
        <v>53</v>
      </c>
      <c r="G191" s="15">
        <v>15078.8</v>
      </c>
      <c r="H191" s="15">
        <v>12602.9</v>
      </c>
    </row>
    <row r="192" spans="1:8" ht="22.5" customHeight="1">
      <c r="A192" s="12" t="s">
        <v>217</v>
      </c>
      <c r="B192" s="14" t="s">
        <v>218</v>
      </c>
      <c r="C192" s="14"/>
      <c r="D192" s="14"/>
      <c r="E192" s="14"/>
      <c r="F192" s="14"/>
      <c r="G192" s="15">
        <f>G193+G199+G201+G197</f>
        <v>22766.1</v>
      </c>
      <c r="H192" s="15">
        <f>H193+H199+H201+H197</f>
        <v>14356.4</v>
      </c>
    </row>
    <row r="193" spans="1:8">
      <c r="A193" s="12" t="s">
        <v>219</v>
      </c>
      <c r="B193" s="14" t="s">
        <v>220</v>
      </c>
      <c r="C193" s="14"/>
      <c r="D193" s="14"/>
      <c r="E193" s="14"/>
      <c r="F193" s="14"/>
      <c r="G193" s="15">
        <f>G194+G195+G196</f>
        <v>9972.7999999999993</v>
      </c>
      <c r="H193" s="15">
        <f>H194+H195+H196</f>
        <v>6304.9000000000005</v>
      </c>
    </row>
    <row r="194" spans="1:8">
      <c r="A194" s="12" t="s">
        <v>221</v>
      </c>
      <c r="B194" s="14" t="s">
        <v>220</v>
      </c>
      <c r="C194" s="14" t="s">
        <v>111</v>
      </c>
      <c r="D194" s="14" t="s">
        <v>203</v>
      </c>
      <c r="E194" s="14" t="s">
        <v>49</v>
      </c>
      <c r="F194" s="14" t="s">
        <v>186</v>
      </c>
      <c r="G194" s="15">
        <f>6882.1+15.5</f>
        <v>6897.6</v>
      </c>
      <c r="H194" s="15">
        <v>4502.8</v>
      </c>
    </row>
    <row r="195" spans="1:8" ht="23.25" customHeight="1">
      <c r="A195" s="12" t="s">
        <v>14</v>
      </c>
      <c r="B195" s="14" t="s">
        <v>220</v>
      </c>
      <c r="C195" s="14" t="s">
        <v>111</v>
      </c>
      <c r="D195" s="14" t="s">
        <v>203</v>
      </c>
      <c r="E195" s="14" t="s">
        <v>49</v>
      </c>
      <c r="F195" s="14" t="s">
        <v>17</v>
      </c>
      <c r="G195" s="15">
        <v>3050.2</v>
      </c>
      <c r="H195" s="15">
        <v>1786.8</v>
      </c>
    </row>
    <row r="196" spans="1:8">
      <c r="A196" s="12" t="s">
        <v>31</v>
      </c>
      <c r="B196" s="14" t="s">
        <v>220</v>
      </c>
      <c r="C196" s="14" t="s">
        <v>111</v>
      </c>
      <c r="D196" s="14" t="s">
        <v>203</v>
      </c>
      <c r="E196" s="14" t="s">
        <v>49</v>
      </c>
      <c r="F196" s="14" t="s">
        <v>32</v>
      </c>
      <c r="G196" s="15">
        <v>25</v>
      </c>
      <c r="H196" s="15">
        <v>15.3</v>
      </c>
    </row>
    <row r="197" spans="1:8" ht="56.25">
      <c r="A197" s="12" t="s">
        <v>204</v>
      </c>
      <c r="B197" s="14" t="s">
        <v>222</v>
      </c>
      <c r="C197" s="14"/>
      <c r="D197" s="14"/>
      <c r="E197" s="14"/>
      <c r="F197" s="14"/>
      <c r="G197" s="15">
        <f>G198</f>
        <v>1000</v>
      </c>
      <c r="H197" s="15">
        <f>H198</f>
        <v>0</v>
      </c>
    </row>
    <row r="198" spans="1:8" ht="37.5">
      <c r="A198" s="12" t="s">
        <v>14</v>
      </c>
      <c r="B198" s="14" t="s">
        <v>222</v>
      </c>
      <c r="C198" s="14" t="s">
        <v>111</v>
      </c>
      <c r="D198" s="14" t="s">
        <v>203</v>
      </c>
      <c r="E198" s="14" t="s">
        <v>50</v>
      </c>
      <c r="F198" s="14" t="s">
        <v>17</v>
      </c>
      <c r="G198" s="15">
        <v>1000</v>
      </c>
      <c r="H198" s="15">
        <v>0</v>
      </c>
    </row>
    <row r="199" spans="1:8" ht="44.25" customHeight="1">
      <c r="A199" s="20" t="s">
        <v>112</v>
      </c>
      <c r="B199" s="14" t="s">
        <v>223</v>
      </c>
      <c r="C199" s="14"/>
      <c r="D199" s="14"/>
      <c r="E199" s="14"/>
      <c r="F199" s="14"/>
      <c r="G199" s="15">
        <f>G200</f>
        <v>10015</v>
      </c>
      <c r="H199" s="15">
        <f>H200</f>
        <v>6273.2</v>
      </c>
    </row>
    <row r="200" spans="1:8">
      <c r="A200" s="12" t="s">
        <v>221</v>
      </c>
      <c r="B200" s="14" t="s">
        <v>223</v>
      </c>
      <c r="C200" s="14" t="s">
        <v>111</v>
      </c>
      <c r="D200" s="14" t="s">
        <v>203</v>
      </c>
      <c r="E200" s="14" t="s">
        <v>49</v>
      </c>
      <c r="F200" s="14" t="s">
        <v>186</v>
      </c>
      <c r="G200" s="15">
        <v>10015</v>
      </c>
      <c r="H200" s="15">
        <v>6273.2</v>
      </c>
    </row>
    <row r="201" spans="1:8" ht="39.75" customHeight="1">
      <c r="A201" s="12" t="s">
        <v>207</v>
      </c>
      <c r="B201" s="14" t="s">
        <v>224</v>
      </c>
      <c r="C201" s="14"/>
      <c r="D201" s="14"/>
      <c r="E201" s="14"/>
      <c r="F201" s="14"/>
      <c r="G201" s="15">
        <f>G202</f>
        <v>1778.3</v>
      </c>
      <c r="H201" s="15">
        <f>H202</f>
        <v>1778.3</v>
      </c>
    </row>
    <row r="202" spans="1:8" ht="22.5" customHeight="1">
      <c r="A202" s="12" t="s">
        <v>14</v>
      </c>
      <c r="B202" s="14" t="s">
        <v>225</v>
      </c>
      <c r="C202" s="14" t="s">
        <v>111</v>
      </c>
      <c r="D202" s="14" t="s">
        <v>203</v>
      </c>
      <c r="E202" s="14" t="s">
        <v>49</v>
      </c>
      <c r="F202" s="14" t="s">
        <v>17</v>
      </c>
      <c r="G202" s="15">
        <v>1778.3</v>
      </c>
      <c r="H202" s="15">
        <v>1778.3</v>
      </c>
    </row>
    <row r="203" spans="1:8" ht="18.75" customHeight="1">
      <c r="A203" s="12" t="s">
        <v>226</v>
      </c>
      <c r="B203" s="14" t="s">
        <v>227</v>
      </c>
      <c r="C203" s="14"/>
      <c r="D203" s="14"/>
      <c r="E203" s="14"/>
      <c r="F203" s="14"/>
      <c r="G203" s="15">
        <f>G204+G206+G208</f>
        <v>7174.4</v>
      </c>
      <c r="H203" s="15">
        <f>H204+H206+H208</f>
        <v>4259.5</v>
      </c>
    </row>
    <row r="204" spans="1:8">
      <c r="A204" s="12" t="s">
        <v>228</v>
      </c>
      <c r="B204" s="14" t="s">
        <v>229</v>
      </c>
      <c r="C204" s="14"/>
      <c r="D204" s="14"/>
      <c r="E204" s="14"/>
      <c r="F204" s="14"/>
      <c r="G204" s="15">
        <f>G205</f>
        <v>4050</v>
      </c>
      <c r="H204" s="15">
        <f>H205</f>
        <v>2635</v>
      </c>
    </row>
    <row r="205" spans="1:8">
      <c r="A205" s="12" t="s">
        <v>51</v>
      </c>
      <c r="B205" s="14" t="s">
        <v>229</v>
      </c>
      <c r="C205" s="14" t="s">
        <v>111</v>
      </c>
      <c r="D205" s="14" t="s">
        <v>203</v>
      </c>
      <c r="E205" s="14" t="s">
        <v>49</v>
      </c>
      <c r="F205" s="14" t="s">
        <v>53</v>
      </c>
      <c r="G205" s="15">
        <v>4050</v>
      </c>
      <c r="H205" s="15">
        <v>2635</v>
      </c>
    </row>
    <row r="206" spans="1:8" ht="42" customHeight="1">
      <c r="A206" s="20" t="s">
        <v>112</v>
      </c>
      <c r="B206" s="14" t="s">
        <v>230</v>
      </c>
      <c r="C206" s="14"/>
      <c r="D206" s="14"/>
      <c r="E206" s="14"/>
      <c r="F206" s="14"/>
      <c r="G206" s="15">
        <f>G207</f>
        <v>2071.8000000000002</v>
      </c>
      <c r="H206" s="15">
        <f>H207</f>
        <v>1448.9</v>
      </c>
    </row>
    <row r="207" spans="1:8">
      <c r="A207" s="12" t="s">
        <v>51</v>
      </c>
      <c r="B207" s="14" t="s">
        <v>230</v>
      </c>
      <c r="C207" s="14" t="s">
        <v>111</v>
      </c>
      <c r="D207" s="14" t="s">
        <v>203</v>
      </c>
      <c r="E207" s="14" t="s">
        <v>49</v>
      </c>
      <c r="F207" s="14" t="s">
        <v>53</v>
      </c>
      <c r="G207" s="15">
        <v>2071.8000000000002</v>
      </c>
      <c r="H207" s="15">
        <v>1448.9</v>
      </c>
    </row>
    <row r="208" spans="1:8" ht="37.5">
      <c r="A208" s="12" t="s">
        <v>207</v>
      </c>
      <c r="B208" s="21" t="s">
        <v>231</v>
      </c>
      <c r="C208" s="14"/>
      <c r="D208" s="14"/>
      <c r="E208" s="14"/>
      <c r="F208" s="14"/>
      <c r="G208" s="15">
        <f>G209</f>
        <v>1052.5999999999999</v>
      </c>
      <c r="H208" s="15">
        <f>H209</f>
        <v>175.6</v>
      </c>
    </row>
    <row r="209" spans="1:8">
      <c r="A209" s="12" t="s">
        <v>51</v>
      </c>
      <c r="B209" s="21" t="s">
        <v>231</v>
      </c>
      <c r="C209" s="14" t="s">
        <v>111</v>
      </c>
      <c r="D209" s="14" t="s">
        <v>203</v>
      </c>
      <c r="E209" s="14" t="s">
        <v>50</v>
      </c>
      <c r="F209" s="14" t="s">
        <v>53</v>
      </c>
      <c r="G209" s="15">
        <v>1052.5999999999999</v>
      </c>
      <c r="H209" s="15">
        <v>175.6</v>
      </c>
    </row>
    <row r="210" spans="1:8" ht="39" customHeight="1">
      <c r="A210" s="12" t="s">
        <v>232</v>
      </c>
      <c r="B210" s="14" t="s">
        <v>233</v>
      </c>
      <c r="C210" s="14"/>
      <c r="D210" s="14"/>
      <c r="E210" s="14"/>
      <c r="F210" s="14"/>
      <c r="G210" s="15">
        <f>G211+G213</f>
        <v>16248</v>
      </c>
      <c r="H210" s="15">
        <f>H211+H213</f>
        <v>9188</v>
      </c>
    </row>
    <row r="211" spans="1:8" ht="23.25" customHeight="1">
      <c r="A211" s="12" t="s">
        <v>234</v>
      </c>
      <c r="B211" s="14" t="s">
        <v>235</v>
      </c>
      <c r="C211" s="14"/>
      <c r="D211" s="14"/>
      <c r="E211" s="14"/>
      <c r="F211" s="14"/>
      <c r="G211" s="15">
        <f>G212</f>
        <v>8006.6</v>
      </c>
      <c r="H211" s="15">
        <f>H212</f>
        <v>4476.3999999999996</v>
      </c>
    </row>
    <row r="212" spans="1:8">
      <c r="A212" s="12" t="s">
        <v>51</v>
      </c>
      <c r="B212" s="14" t="s">
        <v>235</v>
      </c>
      <c r="C212" s="14" t="s">
        <v>111</v>
      </c>
      <c r="D212" s="14" t="s">
        <v>52</v>
      </c>
      <c r="E212" s="14" t="s">
        <v>30</v>
      </c>
      <c r="F212" s="14" t="s">
        <v>53</v>
      </c>
      <c r="G212" s="15">
        <v>8006.6</v>
      </c>
      <c r="H212" s="15">
        <v>4476.3999999999996</v>
      </c>
    </row>
    <row r="213" spans="1:8" ht="41.25" customHeight="1">
      <c r="A213" s="20" t="s">
        <v>112</v>
      </c>
      <c r="B213" s="14" t="s">
        <v>236</v>
      </c>
      <c r="C213" s="14"/>
      <c r="D213" s="14"/>
      <c r="E213" s="14"/>
      <c r="F213" s="14"/>
      <c r="G213" s="15">
        <f>G214</f>
        <v>8241.4</v>
      </c>
      <c r="H213" s="15">
        <f>H214</f>
        <v>4711.6000000000004</v>
      </c>
    </row>
    <row r="214" spans="1:8">
      <c r="A214" s="12" t="s">
        <v>51</v>
      </c>
      <c r="B214" s="14" t="s">
        <v>236</v>
      </c>
      <c r="C214" s="14" t="s">
        <v>111</v>
      </c>
      <c r="D214" s="14" t="s">
        <v>52</v>
      </c>
      <c r="E214" s="14" t="s">
        <v>30</v>
      </c>
      <c r="F214" s="14" t="s">
        <v>53</v>
      </c>
      <c r="G214" s="15">
        <v>8241.4</v>
      </c>
      <c r="H214" s="15">
        <v>4711.6000000000004</v>
      </c>
    </row>
    <row r="215" spans="1:8" ht="37.5">
      <c r="A215" s="12" t="s">
        <v>237</v>
      </c>
      <c r="B215" s="14" t="s">
        <v>238</v>
      </c>
      <c r="C215" s="14"/>
      <c r="D215" s="14"/>
      <c r="E215" s="14"/>
      <c r="F215" s="14"/>
      <c r="G215" s="15">
        <f>G219+G216</f>
        <v>2169.6</v>
      </c>
      <c r="H215" s="15">
        <f>H219+H216</f>
        <v>1552.6000000000001</v>
      </c>
    </row>
    <row r="216" spans="1:8" ht="24" customHeight="1">
      <c r="A216" s="20" t="s">
        <v>239</v>
      </c>
      <c r="B216" s="14" t="s">
        <v>240</v>
      </c>
      <c r="C216" s="14"/>
      <c r="D216" s="14"/>
      <c r="E216" s="14"/>
      <c r="F216" s="14"/>
      <c r="G216" s="15">
        <f>G217+G218</f>
        <v>1868.4</v>
      </c>
      <c r="H216" s="15">
        <f>H217+H218</f>
        <v>1402.6000000000001</v>
      </c>
    </row>
    <row r="217" spans="1:8" ht="22.5" customHeight="1">
      <c r="A217" s="12" t="s">
        <v>85</v>
      </c>
      <c r="B217" s="14" t="s">
        <v>240</v>
      </c>
      <c r="C217" s="13">
        <v>602</v>
      </c>
      <c r="D217" s="14" t="s">
        <v>49</v>
      </c>
      <c r="E217" s="14" t="s">
        <v>50</v>
      </c>
      <c r="F217" s="14" t="s">
        <v>87</v>
      </c>
      <c r="G217" s="15">
        <v>1676.2</v>
      </c>
      <c r="H217" s="15">
        <v>1275.9000000000001</v>
      </c>
    </row>
    <row r="218" spans="1:8" ht="27.75" customHeight="1">
      <c r="A218" s="12" t="s">
        <v>14</v>
      </c>
      <c r="B218" s="14" t="s">
        <v>240</v>
      </c>
      <c r="C218" s="13">
        <v>602</v>
      </c>
      <c r="D218" s="14" t="s">
        <v>49</v>
      </c>
      <c r="E218" s="14" t="s">
        <v>50</v>
      </c>
      <c r="F218" s="14" t="s">
        <v>17</v>
      </c>
      <c r="G218" s="15">
        <v>192.2</v>
      </c>
      <c r="H218" s="15">
        <v>126.7</v>
      </c>
    </row>
    <row r="219" spans="1:8" ht="78" customHeight="1">
      <c r="A219" s="20" t="s">
        <v>241</v>
      </c>
      <c r="B219" s="14" t="s">
        <v>242</v>
      </c>
      <c r="C219" s="14"/>
      <c r="D219" s="14"/>
      <c r="E219" s="14"/>
      <c r="F219" s="14"/>
      <c r="G219" s="15">
        <f>G220+G221</f>
        <v>301.2</v>
      </c>
      <c r="H219" s="15">
        <f>H220+H221</f>
        <v>150</v>
      </c>
    </row>
    <row r="220" spans="1:8" ht="21" customHeight="1">
      <c r="A220" s="12" t="s">
        <v>85</v>
      </c>
      <c r="B220" s="14" t="s">
        <v>242</v>
      </c>
      <c r="C220" s="14" t="s">
        <v>65</v>
      </c>
      <c r="D220" s="14" t="s">
        <v>49</v>
      </c>
      <c r="E220" s="14" t="s">
        <v>50</v>
      </c>
      <c r="F220" s="14" t="s">
        <v>87</v>
      </c>
      <c r="G220" s="15">
        <v>151.19999999999999</v>
      </c>
      <c r="H220" s="15">
        <v>113.4</v>
      </c>
    </row>
    <row r="221" spans="1:8" ht="24.75" customHeight="1">
      <c r="A221" s="12" t="s">
        <v>14</v>
      </c>
      <c r="B221" s="14" t="s">
        <v>242</v>
      </c>
      <c r="C221" s="14" t="s">
        <v>65</v>
      </c>
      <c r="D221" s="14" t="s">
        <v>49</v>
      </c>
      <c r="E221" s="14" t="s">
        <v>50</v>
      </c>
      <c r="F221" s="14" t="s">
        <v>17</v>
      </c>
      <c r="G221" s="15">
        <f>8.8+90+51.2</f>
        <v>150</v>
      </c>
      <c r="H221" s="15">
        <v>36.6</v>
      </c>
    </row>
    <row r="222" spans="1:8" ht="22.5" customHeight="1">
      <c r="A222" s="19" t="s">
        <v>243</v>
      </c>
      <c r="B222" s="14" t="s">
        <v>244</v>
      </c>
      <c r="C222" s="14"/>
      <c r="D222" s="14"/>
      <c r="E222" s="14"/>
      <c r="F222" s="14"/>
      <c r="G222" s="15">
        <f>G223+G225</f>
        <v>33860.9</v>
      </c>
      <c r="H222" s="15">
        <f>H223+H225</f>
        <v>11885.4</v>
      </c>
    </row>
    <row r="223" spans="1:8" ht="40.5" customHeight="1">
      <c r="A223" s="12" t="s">
        <v>245</v>
      </c>
      <c r="B223" s="14" t="s">
        <v>246</v>
      </c>
      <c r="C223" s="14"/>
      <c r="D223" s="14"/>
      <c r="E223" s="14"/>
      <c r="F223" s="14"/>
      <c r="G223" s="15">
        <f>G224</f>
        <v>30737.1</v>
      </c>
      <c r="H223" s="15">
        <f>H224</f>
        <v>10765.5</v>
      </c>
    </row>
    <row r="224" spans="1:8" ht="25.5" customHeight="1">
      <c r="A224" s="12" t="s">
        <v>51</v>
      </c>
      <c r="B224" s="14" t="s">
        <v>246</v>
      </c>
      <c r="C224" s="14" t="s">
        <v>111</v>
      </c>
      <c r="D224" s="14" t="s">
        <v>52</v>
      </c>
      <c r="E224" s="14" t="s">
        <v>30</v>
      </c>
      <c r="F224" s="14" t="s">
        <v>53</v>
      </c>
      <c r="G224" s="15">
        <f>30122.3+614.8</f>
        <v>30737.1</v>
      </c>
      <c r="H224" s="15">
        <v>10765.5</v>
      </c>
    </row>
    <row r="225" spans="1:8" ht="21" customHeight="1">
      <c r="A225" s="12" t="s">
        <v>247</v>
      </c>
      <c r="B225" s="14" t="s">
        <v>248</v>
      </c>
      <c r="C225" s="14"/>
      <c r="D225" s="14"/>
      <c r="E225" s="14"/>
      <c r="F225" s="14"/>
      <c r="G225" s="15">
        <f>G226</f>
        <v>3123.8</v>
      </c>
      <c r="H225" s="15">
        <f>H226</f>
        <v>1119.9000000000001</v>
      </c>
    </row>
    <row r="226" spans="1:8" ht="28.5" customHeight="1">
      <c r="A226" s="12" t="s">
        <v>51</v>
      </c>
      <c r="B226" s="14" t="s">
        <v>248</v>
      </c>
      <c r="C226" s="14" t="s">
        <v>111</v>
      </c>
      <c r="D226" s="14" t="s">
        <v>203</v>
      </c>
      <c r="E226" s="14" t="s">
        <v>49</v>
      </c>
      <c r="F226" s="14" t="s">
        <v>53</v>
      </c>
      <c r="G226" s="15">
        <f>3061.3+62.5</f>
        <v>3123.8</v>
      </c>
      <c r="H226" s="15">
        <v>1119.9000000000001</v>
      </c>
    </row>
    <row r="227" spans="1:8" ht="24" customHeight="1">
      <c r="A227" s="19" t="s">
        <v>249</v>
      </c>
      <c r="B227" s="14" t="s">
        <v>250</v>
      </c>
      <c r="C227" s="14"/>
      <c r="D227" s="14"/>
      <c r="E227" s="14"/>
      <c r="F227" s="14"/>
      <c r="G227" s="15">
        <f t="shared" ref="G227:H228" si="5">G228</f>
        <v>104.2</v>
      </c>
      <c r="H227" s="15">
        <f t="shared" si="5"/>
        <v>104.2</v>
      </c>
    </row>
    <row r="228" spans="1:8" ht="39" customHeight="1">
      <c r="A228" s="12" t="s">
        <v>251</v>
      </c>
      <c r="B228" s="14" t="s">
        <v>252</v>
      </c>
      <c r="C228" s="14"/>
      <c r="D228" s="14"/>
      <c r="E228" s="14"/>
      <c r="F228" s="14"/>
      <c r="G228" s="15">
        <f t="shared" si="5"/>
        <v>104.2</v>
      </c>
      <c r="H228" s="15">
        <f t="shared" si="5"/>
        <v>104.2</v>
      </c>
    </row>
    <row r="229" spans="1:8" ht="28.5" customHeight="1">
      <c r="A229" s="12" t="s">
        <v>51</v>
      </c>
      <c r="B229" s="14" t="s">
        <v>252</v>
      </c>
      <c r="C229" s="14" t="s">
        <v>111</v>
      </c>
      <c r="D229" s="14" t="s">
        <v>203</v>
      </c>
      <c r="E229" s="14" t="s">
        <v>49</v>
      </c>
      <c r="F229" s="14" t="s">
        <v>53</v>
      </c>
      <c r="G229" s="15">
        <v>104.2</v>
      </c>
      <c r="H229" s="15">
        <v>104.2</v>
      </c>
    </row>
    <row r="230" spans="1:8" ht="25.5" customHeight="1">
      <c r="A230" s="12" t="s">
        <v>253</v>
      </c>
      <c r="B230" s="14" t="s">
        <v>254</v>
      </c>
      <c r="C230" s="14"/>
      <c r="D230" s="14"/>
      <c r="E230" s="14"/>
      <c r="F230" s="14"/>
      <c r="G230" s="15">
        <f>G231+G237</f>
        <v>21195.399999999998</v>
      </c>
      <c r="H230" s="15">
        <f>H231+H237</f>
        <v>10673.699999999999</v>
      </c>
    </row>
    <row r="231" spans="1:8" ht="43.5" customHeight="1">
      <c r="A231" s="12" t="s">
        <v>255</v>
      </c>
      <c r="B231" s="14" t="s">
        <v>256</v>
      </c>
      <c r="C231" s="14"/>
      <c r="D231" s="14"/>
      <c r="E231" s="14"/>
      <c r="F231" s="14"/>
      <c r="G231" s="15">
        <f>G232+G235</f>
        <v>2741.1</v>
      </c>
      <c r="H231" s="15">
        <f>H232+H235</f>
        <v>1876.4</v>
      </c>
    </row>
    <row r="232" spans="1:8">
      <c r="A232" s="12" t="s">
        <v>257</v>
      </c>
      <c r="B232" s="14" t="s">
        <v>258</v>
      </c>
      <c r="C232" s="14"/>
      <c r="D232" s="14"/>
      <c r="E232" s="14"/>
      <c r="F232" s="14"/>
      <c r="G232" s="15">
        <f>G233+G234</f>
        <v>2058.1999999999998</v>
      </c>
      <c r="H232" s="15">
        <f>H233+H234</f>
        <v>1367.8</v>
      </c>
    </row>
    <row r="233" spans="1:8" ht="25.5" customHeight="1">
      <c r="A233" s="12" t="s">
        <v>85</v>
      </c>
      <c r="B233" s="14" t="s">
        <v>258</v>
      </c>
      <c r="C233" s="14" t="s">
        <v>111</v>
      </c>
      <c r="D233" s="14" t="s">
        <v>203</v>
      </c>
      <c r="E233" s="14" t="s">
        <v>50</v>
      </c>
      <c r="F233" s="14" t="s">
        <v>87</v>
      </c>
      <c r="G233" s="15">
        <v>1973.7</v>
      </c>
      <c r="H233" s="15">
        <v>1327</v>
      </c>
    </row>
    <row r="234" spans="1:8" ht="24.75" customHeight="1">
      <c r="A234" s="12" t="s">
        <v>14</v>
      </c>
      <c r="B234" s="14" t="s">
        <v>258</v>
      </c>
      <c r="C234" s="14" t="s">
        <v>111</v>
      </c>
      <c r="D234" s="14" t="s">
        <v>203</v>
      </c>
      <c r="E234" s="14" t="s">
        <v>50</v>
      </c>
      <c r="F234" s="14" t="s">
        <v>17</v>
      </c>
      <c r="G234" s="15">
        <f>96.5-12</f>
        <v>84.5</v>
      </c>
      <c r="H234" s="15">
        <v>40.799999999999997</v>
      </c>
    </row>
    <row r="235" spans="1:8" ht="42" customHeight="1">
      <c r="A235" s="20" t="s">
        <v>112</v>
      </c>
      <c r="B235" s="14" t="s">
        <v>259</v>
      </c>
      <c r="C235" s="14"/>
      <c r="D235" s="14"/>
      <c r="E235" s="14"/>
      <c r="F235" s="14"/>
      <c r="G235" s="15">
        <f>G236</f>
        <v>682.9</v>
      </c>
      <c r="H235" s="15">
        <f>H236</f>
        <v>508.6</v>
      </c>
    </row>
    <row r="236" spans="1:8" ht="22.5" customHeight="1">
      <c r="A236" s="12" t="s">
        <v>85</v>
      </c>
      <c r="B236" s="14" t="s">
        <v>259</v>
      </c>
      <c r="C236" s="14" t="s">
        <v>111</v>
      </c>
      <c r="D236" s="14" t="s">
        <v>203</v>
      </c>
      <c r="E236" s="14" t="s">
        <v>50</v>
      </c>
      <c r="F236" s="14" t="s">
        <v>87</v>
      </c>
      <c r="G236" s="15">
        <v>682.9</v>
      </c>
      <c r="H236" s="15">
        <v>508.6</v>
      </c>
    </row>
    <row r="237" spans="1:8" ht="45.75" customHeight="1">
      <c r="A237" s="12" t="s">
        <v>260</v>
      </c>
      <c r="B237" s="14" t="s">
        <v>261</v>
      </c>
      <c r="C237" s="14"/>
      <c r="D237" s="14"/>
      <c r="E237" s="14"/>
      <c r="F237" s="14"/>
      <c r="G237" s="15">
        <f>G238+G241</f>
        <v>18454.3</v>
      </c>
      <c r="H237" s="15">
        <f>H238+H241</f>
        <v>8797.2999999999993</v>
      </c>
    </row>
    <row r="238" spans="1:8" ht="27.75" customHeight="1">
      <c r="A238" s="12" t="s">
        <v>183</v>
      </c>
      <c r="B238" s="14" t="s">
        <v>262</v>
      </c>
      <c r="C238" s="14"/>
      <c r="D238" s="14"/>
      <c r="E238" s="14"/>
      <c r="F238" s="14"/>
      <c r="G238" s="15">
        <f>G239+G240</f>
        <v>7806.7</v>
      </c>
      <c r="H238" s="15">
        <f>H239+H240</f>
        <v>2674.3999999999996</v>
      </c>
    </row>
    <row r="239" spans="1:8">
      <c r="A239" s="12" t="s">
        <v>221</v>
      </c>
      <c r="B239" s="14" t="s">
        <v>262</v>
      </c>
      <c r="C239" s="14" t="s">
        <v>65</v>
      </c>
      <c r="D239" s="14" t="s">
        <v>203</v>
      </c>
      <c r="E239" s="14" t="s">
        <v>50</v>
      </c>
      <c r="F239" s="14" t="s">
        <v>186</v>
      </c>
      <c r="G239" s="15">
        <v>7804.5</v>
      </c>
      <c r="H239" s="15">
        <v>2672.2</v>
      </c>
    </row>
    <row r="240" spans="1:8">
      <c r="A240" s="12" t="s">
        <v>263</v>
      </c>
      <c r="B240" s="14" t="s">
        <v>262</v>
      </c>
      <c r="C240" s="14" t="s">
        <v>65</v>
      </c>
      <c r="D240" s="14" t="s">
        <v>203</v>
      </c>
      <c r="E240" s="14" t="s">
        <v>50</v>
      </c>
      <c r="F240" s="14" t="s">
        <v>264</v>
      </c>
      <c r="G240" s="15">
        <v>2.2000000000000002</v>
      </c>
      <c r="H240" s="15">
        <v>2.2000000000000002</v>
      </c>
    </row>
    <row r="241" spans="1:11" ht="41.25" customHeight="1">
      <c r="A241" s="20" t="s">
        <v>112</v>
      </c>
      <c r="B241" s="14" t="s">
        <v>265</v>
      </c>
      <c r="C241" s="14"/>
      <c r="D241" s="14"/>
      <c r="E241" s="14"/>
      <c r="F241" s="14"/>
      <c r="G241" s="15">
        <f>G242</f>
        <v>10647.6</v>
      </c>
      <c r="H241" s="15">
        <f>H242</f>
        <v>6122.9</v>
      </c>
    </row>
    <row r="242" spans="1:11">
      <c r="A242" s="12" t="s">
        <v>221</v>
      </c>
      <c r="B242" s="14" t="s">
        <v>265</v>
      </c>
      <c r="C242" s="14" t="s">
        <v>65</v>
      </c>
      <c r="D242" s="14" t="s">
        <v>203</v>
      </c>
      <c r="E242" s="14" t="s">
        <v>50</v>
      </c>
      <c r="F242" s="14" t="s">
        <v>186</v>
      </c>
      <c r="G242" s="15">
        <v>10647.6</v>
      </c>
      <c r="H242" s="15">
        <v>6122.9</v>
      </c>
    </row>
    <row r="243" spans="1:11" ht="43.5" customHeight="1">
      <c r="A243" s="9" t="s">
        <v>266</v>
      </c>
      <c r="B243" s="8" t="s">
        <v>267</v>
      </c>
      <c r="C243" s="8"/>
      <c r="D243" s="10"/>
      <c r="E243" s="10"/>
      <c r="F243" s="10"/>
      <c r="G243" s="11">
        <f>G244+G268+G347</f>
        <v>744337.39999999991</v>
      </c>
      <c r="H243" s="11">
        <f>H244+H268+H347</f>
        <v>429675.10000000003</v>
      </c>
    </row>
    <row r="244" spans="1:11">
      <c r="A244" s="12" t="s">
        <v>268</v>
      </c>
      <c r="B244" s="14" t="s">
        <v>269</v>
      </c>
      <c r="C244" s="14"/>
      <c r="D244" s="14"/>
      <c r="E244" s="14"/>
      <c r="F244" s="14"/>
      <c r="G244" s="15">
        <f>G245+G259+G262+G265+G256</f>
        <v>200969.7</v>
      </c>
      <c r="H244" s="15">
        <f>H245+H259+H262+H265+H256</f>
        <v>109901.2</v>
      </c>
    </row>
    <row r="245" spans="1:11" ht="44.25" customHeight="1">
      <c r="A245" s="12" t="s">
        <v>270</v>
      </c>
      <c r="B245" s="13" t="s">
        <v>271</v>
      </c>
      <c r="C245" s="13"/>
      <c r="D245" s="14"/>
      <c r="E245" s="14"/>
      <c r="F245" s="14"/>
      <c r="G245" s="15">
        <f>G246+G248+G250+G252+G254</f>
        <v>171534.80000000002</v>
      </c>
      <c r="H245" s="15">
        <f>H246+H248+H250+H252+H254</f>
        <v>108433.4</v>
      </c>
    </row>
    <row r="246" spans="1:11" ht="24.75" customHeight="1">
      <c r="A246" s="12" t="s">
        <v>272</v>
      </c>
      <c r="B246" s="13" t="s">
        <v>273</v>
      </c>
      <c r="C246" s="13"/>
      <c r="D246" s="14"/>
      <c r="E246" s="14"/>
      <c r="F246" s="14"/>
      <c r="G246" s="15">
        <f>G247</f>
        <v>35112.400000000001</v>
      </c>
      <c r="H246" s="15">
        <f>H247</f>
        <v>18014.599999999999</v>
      </c>
    </row>
    <row r="247" spans="1:11" ht="26.25" customHeight="1">
      <c r="A247" s="12" t="s">
        <v>51</v>
      </c>
      <c r="B247" s="13" t="s">
        <v>273</v>
      </c>
      <c r="C247" s="13">
        <v>604</v>
      </c>
      <c r="D247" s="14" t="s">
        <v>52</v>
      </c>
      <c r="E247" s="14" t="s">
        <v>49</v>
      </c>
      <c r="F247" s="14" t="s">
        <v>53</v>
      </c>
      <c r="G247" s="15">
        <v>35112.400000000001</v>
      </c>
      <c r="H247" s="15">
        <v>18014.599999999999</v>
      </c>
    </row>
    <row r="248" spans="1:11" ht="44.25" customHeight="1">
      <c r="A248" s="20" t="s">
        <v>112</v>
      </c>
      <c r="B248" s="14" t="s">
        <v>274</v>
      </c>
      <c r="C248" s="13"/>
      <c r="D248" s="14"/>
      <c r="E248" s="14"/>
      <c r="F248" s="14"/>
      <c r="G248" s="15">
        <f>G249</f>
        <v>9265.1</v>
      </c>
      <c r="H248" s="15">
        <f>H249</f>
        <v>7404.8</v>
      </c>
    </row>
    <row r="249" spans="1:11">
      <c r="A249" s="12" t="s">
        <v>51</v>
      </c>
      <c r="B249" s="14" t="s">
        <v>274</v>
      </c>
      <c r="C249" s="13">
        <v>604</v>
      </c>
      <c r="D249" s="14" t="s">
        <v>52</v>
      </c>
      <c r="E249" s="14" t="s">
        <v>49</v>
      </c>
      <c r="F249" s="14" t="s">
        <v>53</v>
      </c>
      <c r="G249" s="15">
        <v>9265.1</v>
      </c>
      <c r="H249" s="15">
        <v>7404.8</v>
      </c>
    </row>
    <row r="250" spans="1:11" ht="78.75" customHeight="1">
      <c r="A250" s="22" t="s">
        <v>275</v>
      </c>
      <c r="B250" s="13" t="s">
        <v>276</v>
      </c>
      <c r="C250" s="13"/>
      <c r="D250" s="14"/>
      <c r="E250" s="14"/>
      <c r="F250" s="14"/>
      <c r="G250" s="15">
        <f>G251</f>
        <v>126024.1</v>
      </c>
      <c r="H250" s="15">
        <f>H251</f>
        <v>81950</v>
      </c>
    </row>
    <row r="251" spans="1:11">
      <c r="A251" s="12" t="s">
        <v>51</v>
      </c>
      <c r="B251" s="13" t="s">
        <v>276</v>
      </c>
      <c r="C251" s="13">
        <v>604</v>
      </c>
      <c r="D251" s="14" t="s">
        <v>52</v>
      </c>
      <c r="E251" s="14" t="s">
        <v>49</v>
      </c>
      <c r="F251" s="14" t="s">
        <v>53</v>
      </c>
      <c r="G251" s="15">
        <v>126024.1</v>
      </c>
      <c r="H251" s="15">
        <v>81950</v>
      </c>
      <c r="I251" s="24"/>
      <c r="J251" s="24"/>
      <c r="K251" s="24"/>
    </row>
    <row r="252" spans="1:11" ht="43.5" customHeight="1">
      <c r="A252" s="12" t="s">
        <v>277</v>
      </c>
      <c r="B252" s="18" t="s">
        <v>278</v>
      </c>
      <c r="C252" s="13"/>
      <c r="D252" s="14"/>
      <c r="E252" s="14"/>
      <c r="F252" s="14"/>
      <c r="G252" s="15">
        <f>G253</f>
        <v>700.1</v>
      </c>
      <c r="H252" s="15">
        <f>H253</f>
        <v>700</v>
      </c>
      <c r="I252" s="25"/>
    </row>
    <row r="253" spans="1:11">
      <c r="A253" s="12" t="s">
        <v>51</v>
      </c>
      <c r="B253" s="18" t="s">
        <v>278</v>
      </c>
      <c r="C253" s="13">
        <v>604</v>
      </c>
      <c r="D253" s="14" t="s">
        <v>52</v>
      </c>
      <c r="E253" s="14" t="s">
        <v>49</v>
      </c>
      <c r="F253" s="14" t="s">
        <v>53</v>
      </c>
      <c r="G253" s="15">
        <f>0.1+700</f>
        <v>700.1</v>
      </c>
      <c r="H253" s="15">
        <v>700</v>
      </c>
    </row>
    <row r="254" spans="1:11">
      <c r="A254" s="16" t="s">
        <v>279</v>
      </c>
      <c r="B254" s="21" t="s">
        <v>280</v>
      </c>
      <c r="C254" s="13"/>
      <c r="D254" s="14"/>
      <c r="E254" s="14"/>
      <c r="F254" s="14"/>
      <c r="G254" s="15">
        <f>G255</f>
        <v>433.1</v>
      </c>
      <c r="H254" s="15">
        <f>H255</f>
        <v>364</v>
      </c>
    </row>
    <row r="255" spans="1:11">
      <c r="A255" s="12" t="s">
        <v>51</v>
      </c>
      <c r="B255" s="21" t="s">
        <v>280</v>
      </c>
      <c r="C255" s="13">
        <v>610</v>
      </c>
      <c r="D255" s="14" t="s">
        <v>52</v>
      </c>
      <c r="E255" s="14" t="s">
        <v>49</v>
      </c>
      <c r="F255" s="14" t="s">
        <v>53</v>
      </c>
      <c r="G255" s="15">
        <v>433.1</v>
      </c>
      <c r="H255" s="15">
        <v>364</v>
      </c>
    </row>
    <row r="256" spans="1:11" ht="37.5">
      <c r="A256" s="12" t="s">
        <v>281</v>
      </c>
      <c r="B256" s="21" t="s">
        <v>282</v>
      </c>
      <c r="C256" s="14"/>
      <c r="D256" s="14"/>
      <c r="E256" s="14"/>
      <c r="F256" s="14"/>
      <c r="G256" s="15">
        <f t="shared" ref="G256:H257" si="6">G257</f>
        <v>27288.5</v>
      </c>
      <c r="H256" s="15">
        <f t="shared" si="6"/>
        <v>490.2</v>
      </c>
    </row>
    <row r="257" spans="1:8" ht="37.5">
      <c r="A257" s="12" t="s">
        <v>283</v>
      </c>
      <c r="B257" s="21" t="s">
        <v>284</v>
      </c>
      <c r="C257" s="14"/>
      <c r="D257" s="14"/>
      <c r="E257" s="14"/>
      <c r="F257" s="14"/>
      <c r="G257" s="15">
        <f t="shared" si="6"/>
        <v>27288.5</v>
      </c>
      <c r="H257" s="15">
        <f t="shared" si="6"/>
        <v>490.2</v>
      </c>
    </row>
    <row r="258" spans="1:8">
      <c r="A258" s="12" t="s">
        <v>51</v>
      </c>
      <c r="B258" s="21" t="s">
        <v>284</v>
      </c>
      <c r="C258" s="14" t="s">
        <v>53</v>
      </c>
      <c r="D258" s="14" t="s">
        <v>52</v>
      </c>
      <c r="E258" s="14" t="s">
        <v>49</v>
      </c>
      <c r="F258" s="14" t="s">
        <v>53</v>
      </c>
      <c r="G258" s="15">
        <v>27288.5</v>
      </c>
      <c r="H258" s="15">
        <v>490.2</v>
      </c>
    </row>
    <row r="259" spans="1:8" ht="54.75" customHeight="1">
      <c r="A259" s="12" t="s">
        <v>285</v>
      </c>
      <c r="B259" s="14" t="s">
        <v>286</v>
      </c>
      <c r="C259" s="14"/>
      <c r="D259" s="14"/>
      <c r="E259" s="14"/>
      <c r="F259" s="14"/>
      <c r="G259" s="15">
        <f t="shared" ref="G259:H260" si="7">G260</f>
        <v>340</v>
      </c>
      <c r="H259" s="15">
        <f t="shared" si="7"/>
        <v>298.60000000000002</v>
      </c>
    </row>
    <row r="260" spans="1:8" ht="64.5" customHeight="1">
      <c r="A260" s="12" t="s">
        <v>287</v>
      </c>
      <c r="B260" s="18" t="s">
        <v>288</v>
      </c>
      <c r="C260" s="13"/>
      <c r="D260" s="14"/>
      <c r="E260" s="14"/>
      <c r="F260" s="14"/>
      <c r="G260" s="15">
        <f t="shared" si="7"/>
        <v>340</v>
      </c>
      <c r="H260" s="15">
        <f t="shared" si="7"/>
        <v>298.60000000000002</v>
      </c>
    </row>
    <row r="261" spans="1:8" ht="24" customHeight="1">
      <c r="A261" s="12" t="s">
        <v>51</v>
      </c>
      <c r="B261" s="18" t="s">
        <v>288</v>
      </c>
      <c r="C261" s="13">
        <v>604</v>
      </c>
      <c r="D261" s="14" t="s">
        <v>52</v>
      </c>
      <c r="E261" s="14" t="s">
        <v>49</v>
      </c>
      <c r="F261" s="14" t="s">
        <v>53</v>
      </c>
      <c r="G261" s="15">
        <f>68+272</f>
        <v>340</v>
      </c>
      <c r="H261" s="15">
        <v>298.60000000000002</v>
      </c>
    </row>
    <row r="262" spans="1:8" ht="28.5" customHeight="1">
      <c r="A262" s="12" t="s">
        <v>289</v>
      </c>
      <c r="B262" s="18" t="s">
        <v>290</v>
      </c>
      <c r="C262" s="13"/>
      <c r="D262" s="14"/>
      <c r="E262" s="14"/>
      <c r="F262" s="14"/>
      <c r="G262" s="15">
        <f t="shared" ref="G262:H263" si="8">G263</f>
        <v>486.4</v>
      </c>
      <c r="H262" s="15">
        <f t="shared" si="8"/>
        <v>180.8</v>
      </c>
    </row>
    <row r="263" spans="1:8" ht="42" customHeight="1">
      <c r="A263" s="12" t="s">
        <v>291</v>
      </c>
      <c r="B263" s="18" t="s">
        <v>292</v>
      </c>
      <c r="C263" s="13"/>
      <c r="D263" s="14"/>
      <c r="E263" s="14"/>
      <c r="F263" s="14"/>
      <c r="G263" s="15">
        <f t="shared" si="8"/>
        <v>486.4</v>
      </c>
      <c r="H263" s="15">
        <f t="shared" si="8"/>
        <v>180.8</v>
      </c>
    </row>
    <row r="264" spans="1:8">
      <c r="A264" s="12" t="s">
        <v>51</v>
      </c>
      <c r="B264" s="18" t="s">
        <v>292</v>
      </c>
      <c r="C264" s="13">
        <v>604</v>
      </c>
      <c r="D264" s="14" t="s">
        <v>52</v>
      </c>
      <c r="E264" s="14" t="s">
        <v>49</v>
      </c>
      <c r="F264" s="14" t="s">
        <v>53</v>
      </c>
      <c r="G264" s="15">
        <f>4.9+481.5</f>
        <v>486.4</v>
      </c>
      <c r="H264" s="15">
        <v>180.8</v>
      </c>
    </row>
    <row r="265" spans="1:8" ht="56.25">
      <c r="A265" s="12" t="s">
        <v>293</v>
      </c>
      <c r="B265" s="18" t="s">
        <v>294</v>
      </c>
      <c r="C265" s="13"/>
      <c r="D265" s="14"/>
      <c r="E265" s="14"/>
      <c r="F265" s="14"/>
      <c r="G265" s="15">
        <f t="shared" ref="G265:H266" si="9">G266</f>
        <v>1320</v>
      </c>
      <c r="H265" s="15">
        <f t="shared" si="9"/>
        <v>498.2</v>
      </c>
    </row>
    <row r="266" spans="1:8" ht="56.25">
      <c r="A266" s="12" t="s">
        <v>295</v>
      </c>
      <c r="B266" s="18" t="s">
        <v>296</v>
      </c>
      <c r="C266" s="13"/>
      <c r="D266" s="14"/>
      <c r="E266" s="14"/>
      <c r="F266" s="14"/>
      <c r="G266" s="15">
        <f t="shared" si="9"/>
        <v>1320</v>
      </c>
      <c r="H266" s="15">
        <f t="shared" si="9"/>
        <v>498.2</v>
      </c>
    </row>
    <row r="267" spans="1:8">
      <c r="A267" s="12" t="s">
        <v>51</v>
      </c>
      <c r="B267" s="18" t="s">
        <v>296</v>
      </c>
      <c r="C267" s="13">
        <v>604</v>
      </c>
      <c r="D267" s="14" t="s">
        <v>52</v>
      </c>
      <c r="E267" s="14" t="s">
        <v>49</v>
      </c>
      <c r="F267" s="14" t="s">
        <v>53</v>
      </c>
      <c r="G267" s="15">
        <v>1320</v>
      </c>
      <c r="H267" s="15">
        <v>498.2</v>
      </c>
    </row>
    <row r="268" spans="1:8" ht="25.5" customHeight="1">
      <c r="A268" s="26" t="s">
        <v>297</v>
      </c>
      <c r="B268" s="13" t="s">
        <v>298</v>
      </c>
      <c r="C268" s="13"/>
      <c r="D268" s="14"/>
      <c r="E268" s="14"/>
      <c r="F268" s="14"/>
      <c r="G268" s="15">
        <f>G269+G288+G291+G296+G301+G305+G315+G323+G326+G329+G332+G336+G338+G341+G344+G320</f>
        <v>484158.59999999992</v>
      </c>
      <c r="H268" s="15">
        <f>H269+H288+H291+H296+H301+H305+H315+H323+H326+H329+H332+H336+H338+H341+H344+H320</f>
        <v>283657.80000000005</v>
      </c>
    </row>
    <row r="269" spans="1:8" ht="63" customHeight="1">
      <c r="A269" s="26" t="s">
        <v>299</v>
      </c>
      <c r="B269" s="13" t="s">
        <v>300</v>
      </c>
      <c r="C269" s="13"/>
      <c r="D269" s="14"/>
      <c r="E269" s="14"/>
      <c r="F269" s="14"/>
      <c r="G269" s="15">
        <f>G270+G276+G278+G280+G282+G284+G286+G274+G272</f>
        <v>387626.49999999994</v>
      </c>
      <c r="H269" s="15">
        <f>H270+H276+H278+H280+H282+H284+H286+H274+H272</f>
        <v>231270.90000000002</v>
      </c>
    </row>
    <row r="270" spans="1:8" ht="25.5" customHeight="1">
      <c r="A270" s="12" t="s">
        <v>301</v>
      </c>
      <c r="B270" s="13" t="s">
        <v>302</v>
      </c>
      <c r="C270" s="13"/>
      <c r="D270" s="14"/>
      <c r="E270" s="14"/>
      <c r="F270" s="14"/>
      <c r="G270" s="15">
        <f>G271</f>
        <v>89401.600000000006</v>
      </c>
      <c r="H270" s="15">
        <f>H271</f>
        <v>41039.5</v>
      </c>
    </row>
    <row r="271" spans="1:8" ht="26.25" customHeight="1">
      <c r="A271" s="12" t="s">
        <v>51</v>
      </c>
      <c r="B271" s="13" t="s">
        <v>302</v>
      </c>
      <c r="C271" s="13">
        <v>604</v>
      </c>
      <c r="D271" s="14" t="s">
        <v>52</v>
      </c>
      <c r="E271" s="14" t="s">
        <v>16</v>
      </c>
      <c r="F271" s="14" t="s">
        <v>53</v>
      </c>
      <c r="G271" s="15">
        <v>89401.600000000006</v>
      </c>
      <c r="H271" s="15">
        <v>41039.5</v>
      </c>
    </row>
    <row r="272" spans="1:8" ht="26.25" customHeight="1">
      <c r="A272" s="27" t="s">
        <v>204</v>
      </c>
      <c r="B272" s="13" t="s">
        <v>303</v>
      </c>
      <c r="C272" s="13"/>
      <c r="D272" s="14"/>
      <c r="E272" s="14"/>
      <c r="F272" s="14"/>
      <c r="G272" s="15">
        <f>G273</f>
        <v>4228.5</v>
      </c>
      <c r="H272" s="15">
        <f>H273</f>
        <v>0</v>
      </c>
    </row>
    <row r="273" spans="1:8" ht="26.25" customHeight="1">
      <c r="A273" s="12" t="s">
        <v>51</v>
      </c>
      <c r="B273" s="13" t="s">
        <v>303</v>
      </c>
      <c r="C273" s="13">
        <v>604</v>
      </c>
      <c r="D273" s="14" t="s">
        <v>52</v>
      </c>
      <c r="E273" s="14" t="s">
        <v>16</v>
      </c>
      <c r="F273" s="14" t="s">
        <v>53</v>
      </c>
      <c r="G273" s="15">
        <v>4228.5</v>
      </c>
      <c r="H273" s="15">
        <v>0</v>
      </c>
    </row>
    <row r="274" spans="1:8" ht="131.25">
      <c r="A274" s="20" t="s">
        <v>304</v>
      </c>
      <c r="B274" s="13" t="s">
        <v>305</v>
      </c>
      <c r="C274" s="13"/>
      <c r="D274" s="14"/>
      <c r="E274" s="14"/>
      <c r="F274" s="14"/>
      <c r="G274" s="15">
        <f>G275</f>
        <v>356.3</v>
      </c>
      <c r="H274" s="15">
        <f>H275</f>
        <v>0</v>
      </c>
    </row>
    <row r="275" spans="1:8" ht="26.25" customHeight="1">
      <c r="A275" s="12" t="s">
        <v>51</v>
      </c>
      <c r="B275" s="13" t="s">
        <v>305</v>
      </c>
      <c r="C275" s="13">
        <v>604</v>
      </c>
      <c r="D275" s="14" t="s">
        <v>52</v>
      </c>
      <c r="E275" s="14" t="s">
        <v>16</v>
      </c>
      <c r="F275" s="14" t="s">
        <v>53</v>
      </c>
      <c r="G275" s="15">
        <v>356.3</v>
      </c>
      <c r="H275" s="15">
        <v>0</v>
      </c>
    </row>
    <row r="276" spans="1:8" ht="113.25" customHeight="1">
      <c r="A276" s="12" t="s">
        <v>306</v>
      </c>
      <c r="B276" s="13" t="s">
        <v>307</v>
      </c>
      <c r="C276" s="13"/>
      <c r="D276" s="14"/>
      <c r="E276" s="14"/>
      <c r="F276" s="14"/>
      <c r="G276" s="15">
        <f>G277</f>
        <v>26989</v>
      </c>
      <c r="H276" s="15">
        <f>H277</f>
        <v>19532</v>
      </c>
    </row>
    <row r="277" spans="1:8">
      <c r="A277" s="12" t="s">
        <v>51</v>
      </c>
      <c r="B277" s="13" t="s">
        <v>307</v>
      </c>
      <c r="C277" s="13">
        <v>604</v>
      </c>
      <c r="D277" s="14" t="s">
        <v>52</v>
      </c>
      <c r="E277" s="14" t="s">
        <v>16</v>
      </c>
      <c r="F277" s="14" t="s">
        <v>53</v>
      </c>
      <c r="G277" s="15">
        <v>26989</v>
      </c>
      <c r="H277" s="15">
        <v>19532</v>
      </c>
    </row>
    <row r="278" spans="1:8" ht="42" customHeight="1">
      <c r="A278" s="20" t="s">
        <v>112</v>
      </c>
      <c r="B278" s="14" t="s">
        <v>308</v>
      </c>
      <c r="C278" s="13"/>
      <c r="D278" s="14"/>
      <c r="E278" s="14"/>
      <c r="F278" s="14"/>
      <c r="G278" s="15">
        <f>G279</f>
        <v>24505.4</v>
      </c>
      <c r="H278" s="15">
        <f>H279</f>
        <v>17407.7</v>
      </c>
    </row>
    <row r="279" spans="1:8">
      <c r="A279" s="12" t="s">
        <v>51</v>
      </c>
      <c r="B279" s="14" t="s">
        <v>308</v>
      </c>
      <c r="C279" s="13">
        <v>604</v>
      </c>
      <c r="D279" s="14" t="s">
        <v>52</v>
      </c>
      <c r="E279" s="14" t="s">
        <v>16</v>
      </c>
      <c r="F279" s="14" t="s">
        <v>53</v>
      </c>
      <c r="G279" s="15">
        <v>24505.4</v>
      </c>
      <c r="H279" s="15">
        <v>17407.7</v>
      </c>
    </row>
    <row r="280" spans="1:8" ht="83.25" customHeight="1">
      <c r="A280" s="22" t="s">
        <v>275</v>
      </c>
      <c r="B280" s="13" t="s">
        <v>309</v>
      </c>
      <c r="C280" s="13"/>
      <c r="D280" s="14"/>
      <c r="E280" s="14"/>
      <c r="F280" s="14"/>
      <c r="G280" s="15">
        <f>G281</f>
        <v>238221.6</v>
      </c>
      <c r="H280" s="15">
        <f>H281</f>
        <v>151493.20000000001</v>
      </c>
    </row>
    <row r="281" spans="1:8" ht="25.5" customHeight="1">
      <c r="A281" s="12" t="s">
        <v>51</v>
      </c>
      <c r="B281" s="13" t="s">
        <v>309</v>
      </c>
      <c r="C281" s="13">
        <v>604</v>
      </c>
      <c r="D281" s="14" t="s">
        <v>52</v>
      </c>
      <c r="E281" s="14" t="s">
        <v>16</v>
      </c>
      <c r="F281" s="13">
        <v>610</v>
      </c>
      <c r="G281" s="15">
        <v>238221.6</v>
      </c>
      <c r="H281" s="15">
        <v>151493.20000000001</v>
      </c>
    </row>
    <row r="282" spans="1:8" ht="39" customHeight="1">
      <c r="A282" s="12" t="s">
        <v>310</v>
      </c>
      <c r="B282" s="13" t="s">
        <v>311</v>
      </c>
      <c r="C282" s="13"/>
      <c r="D282" s="14"/>
      <c r="E282" s="14"/>
      <c r="F282" s="13"/>
      <c r="G282" s="15">
        <f>G283</f>
        <v>3428.6</v>
      </c>
      <c r="H282" s="15">
        <f>H283</f>
        <v>1473.8</v>
      </c>
    </row>
    <row r="283" spans="1:8">
      <c r="A283" s="12" t="s">
        <v>51</v>
      </c>
      <c r="B283" s="13" t="s">
        <v>311</v>
      </c>
      <c r="C283" s="13">
        <v>604</v>
      </c>
      <c r="D283" s="14" t="s">
        <v>52</v>
      </c>
      <c r="E283" s="14" t="s">
        <v>16</v>
      </c>
      <c r="F283" s="13">
        <v>610</v>
      </c>
      <c r="G283" s="15">
        <f>3360+68.6</f>
        <v>3428.6</v>
      </c>
      <c r="H283" s="15">
        <v>1473.8</v>
      </c>
    </row>
    <row r="284" spans="1:8" ht="25.5" customHeight="1">
      <c r="A284" s="12" t="s">
        <v>312</v>
      </c>
      <c r="B284" s="13" t="s">
        <v>313</v>
      </c>
      <c r="C284" s="13"/>
      <c r="D284" s="14"/>
      <c r="E284" s="14"/>
      <c r="F284" s="13"/>
      <c r="G284" s="15">
        <f>G285</f>
        <v>415.5</v>
      </c>
      <c r="H284" s="15">
        <f>H285</f>
        <v>244.7</v>
      </c>
    </row>
    <row r="285" spans="1:8">
      <c r="A285" s="12" t="s">
        <v>51</v>
      </c>
      <c r="B285" s="13" t="s">
        <v>313</v>
      </c>
      <c r="C285" s="13">
        <v>604</v>
      </c>
      <c r="D285" s="14" t="s">
        <v>52</v>
      </c>
      <c r="E285" s="14" t="s">
        <v>16</v>
      </c>
      <c r="F285" s="13">
        <v>610</v>
      </c>
      <c r="G285" s="15">
        <f>415.5</f>
        <v>415.5</v>
      </c>
      <c r="H285" s="15">
        <v>244.7</v>
      </c>
    </row>
    <row r="286" spans="1:8">
      <c r="A286" s="26" t="s">
        <v>24</v>
      </c>
      <c r="B286" s="14" t="s">
        <v>314</v>
      </c>
      <c r="C286" s="13"/>
      <c r="D286" s="14"/>
      <c r="E286" s="14"/>
      <c r="F286" s="13"/>
      <c r="G286" s="15">
        <f>G287</f>
        <v>80</v>
      </c>
      <c r="H286" s="15">
        <f>H287</f>
        <v>80</v>
      </c>
    </row>
    <row r="287" spans="1:8">
      <c r="A287" s="12" t="s">
        <v>51</v>
      </c>
      <c r="B287" s="14" t="s">
        <v>314</v>
      </c>
      <c r="C287" s="13">
        <v>604</v>
      </c>
      <c r="D287" s="14" t="s">
        <v>107</v>
      </c>
      <c r="E287" s="14" t="s">
        <v>16</v>
      </c>
      <c r="F287" s="13">
        <v>610</v>
      </c>
      <c r="G287" s="15">
        <v>80</v>
      </c>
      <c r="H287" s="15">
        <v>80</v>
      </c>
    </row>
    <row r="288" spans="1:8" ht="37.5">
      <c r="A288" s="26" t="s">
        <v>315</v>
      </c>
      <c r="B288" s="13" t="s">
        <v>316</v>
      </c>
      <c r="C288" s="13"/>
      <c r="D288" s="14"/>
      <c r="E288" s="14"/>
      <c r="F288" s="13"/>
      <c r="G288" s="15">
        <f>G289</f>
        <v>12424.5</v>
      </c>
      <c r="H288" s="15">
        <f t="shared" ref="G288:H289" si="10">H289</f>
        <v>6700</v>
      </c>
    </row>
    <row r="289" spans="1:8" ht="64.5" customHeight="1">
      <c r="A289" s="12" t="s">
        <v>317</v>
      </c>
      <c r="B289" s="13" t="s">
        <v>318</v>
      </c>
      <c r="C289" s="13"/>
      <c r="D289" s="14"/>
      <c r="E289" s="14"/>
      <c r="F289" s="14"/>
      <c r="G289" s="15">
        <f t="shared" si="10"/>
        <v>12424.5</v>
      </c>
      <c r="H289" s="15">
        <f t="shared" si="10"/>
        <v>6700</v>
      </c>
    </row>
    <row r="290" spans="1:8" ht="25.5" customHeight="1">
      <c r="A290" s="12" t="s">
        <v>51</v>
      </c>
      <c r="B290" s="13" t="s">
        <v>318</v>
      </c>
      <c r="C290" s="13">
        <v>604</v>
      </c>
      <c r="D290" s="14" t="s">
        <v>52</v>
      </c>
      <c r="E290" s="14" t="s">
        <v>16</v>
      </c>
      <c r="F290" s="14" t="s">
        <v>53</v>
      </c>
      <c r="G290" s="15">
        <v>12424.5</v>
      </c>
      <c r="H290" s="15">
        <v>6700</v>
      </c>
    </row>
    <row r="291" spans="1:8" ht="48.75" customHeight="1">
      <c r="A291" s="26" t="s">
        <v>319</v>
      </c>
      <c r="B291" s="13" t="s">
        <v>320</v>
      </c>
      <c r="C291" s="13"/>
      <c r="D291" s="14"/>
      <c r="E291" s="14"/>
      <c r="F291" s="14"/>
      <c r="G291" s="15">
        <f>G292+G294</f>
        <v>4487.6000000000004</v>
      </c>
      <c r="H291" s="15">
        <f>H292+H294</f>
        <v>3007.9</v>
      </c>
    </row>
    <row r="292" spans="1:8" ht="62.25" customHeight="1">
      <c r="A292" s="12" t="s">
        <v>317</v>
      </c>
      <c r="B292" s="13" t="s">
        <v>321</v>
      </c>
      <c r="C292" s="13"/>
      <c r="D292" s="14"/>
      <c r="E292" s="14"/>
      <c r="F292" s="14"/>
      <c r="G292" s="15">
        <f>G293</f>
        <v>593.6</v>
      </c>
      <c r="H292" s="15">
        <f>H293</f>
        <v>181.5</v>
      </c>
    </row>
    <row r="293" spans="1:8">
      <c r="A293" s="12" t="s">
        <v>51</v>
      </c>
      <c r="B293" s="13" t="s">
        <v>321</v>
      </c>
      <c r="C293" s="13">
        <v>604</v>
      </c>
      <c r="D293" s="14" t="s">
        <v>52</v>
      </c>
      <c r="E293" s="14" t="s">
        <v>16</v>
      </c>
      <c r="F293" s="14" t="s">
        <v>53</v>
      </c>
      <c r="G293" s="15">
        <v>593.6</v>
      </c>
      <c r="H293" s="15">
        <v>181.5</v>
      </c>
    </row>
    <row r="294" spans="1:8" ht="60.75" customHeight="1">
      <c r="A294" s="12" t="s">
        <v>287</v>
      </c>
      <c r="B294" s="18" t="s">
        <v>322</v>
      </c>
      <c r="C294" s="13"/>
      <c r="D294" s="14"/>
      <c r="E294" s="14"/>
      <c r="F294" s="14"/>
      <c r="G294" s="15">
        <f>G295</f>
        <v>3894</v>
      </c>
      <c r="H294" s="15">
        <f>H295</f>
        <v>2826.4</v>
      </c>
    </row>
    <row r="295" spans="1:8" ht="29.25" customHeight="1">
      <c r="A295" s="12" t="s">
        <v>51</v>
      </c>
      <c r="B295" s="18" t="s">
        <v>322</v>
      </c>
      <c r="C295" s="13">
        <v>604</v>
      </c>
      <c r="D295" s="14" t="s">
        <v>52</v>
      </c>
      <c r="E295" s="14" t="s">
        <v>16</v>
      </c>
      <c r="F295" s="14" t="s">
        <v>53</v>
      </c>
      <c r="G295" s="15">
        <f>3115.2+778.8</f>
        <v>3894</v>
      </c>
      <c r="H295" s="15">
        <v>2826.4</v>
      </c>
    </row>
    <row r="296" spans="1:8" ht="64.5" customHeight="1">
      <c r="A296" s="26" t="s">
        <v>323</v>
      </c>
      <c r="B296" s="13" t="s">
        <v>324</v>
      </c>
      <c r="C296" s="13"/>
      <c r="D296" s="14"/>
      <c r="E296" s="14"/>
      <c r="F296" s="14"/>
      <c r="G296" s="15">
        <f>G297+G299</f>
        <v>6690.6</v>
      </c>
      <c r="H296" s="15">
        <f>H297+H299</f>
        <v>4804.3</v>
      </c>
    </row>
    <row r="297" spans="1:8" ht="44.25" customHeight="1">
      <c r="A297" s="12" t="s">
        <v>325</v>
      </c>
      <c r="B297" s="13" t="s">
        <v>326</v>
      </c>
      <c r="C297" s="13"/>
      <c r="D297" s="14"/>
      <c r="E297" s="14"/>
      <c r="F297" s="14"/>
      <c r="G297" s="15">
        <f>G298</f>
        <v>4644.5</v>
      </c>
      <c r="H297" s="15">
        <f>H298</f>
        <v>3249.4</v>
      </c>
    </row>
    <row r="298" spans="1:8">
      <c r="A298" s="12" t="s">
        <v>51</v>
      </c>
      <c r="B298" s="13" t="s">
        <v>326</v>
      </c>
      <c r="C298" s="13">
        <v>604</v>
      </c>
      <c r="D298" s="14" t="s">
        <v>52</v>
      </c>
      <c r="E298" s="14" t="s">
        <v>16</v>
      </c>
      <c r="F298" s="14" t="s">
        <v>53</v>
      </c>
      <c r="G298" s="15">
        <f>4494.5+150</f>
        <v>4644.5</v>
      </c>
      <c r="H298" s="15">
        <v>3249.4</v>
      </c>
    </row>
    <row r="299" spans="1:8" ht="44.25" customHeight="1">
      <c r="A299" s="20" t="s">
        <v>112</v>
      </c>
      <c r="B299" s="14" t="s">
        <v>327</v>
      </c>
      <c r="C299" s="13"/>
      <c r="D299" s="14"/>
      <c r="E299" s="14"/>
      <c r="F299" s="14"/>
      <c r="G299" s="15">
        <f>G300</f>
        <v>2046.1</v>
      </c>
      <c r="H299" s="15">
        <f>H300</f>
        <v>1554.9</v>
      </c>
    </row>
    <row r="300" spans="1:8">
      <c r="A300" s="12" t="s">
        <v>51</v>
      </c>
      <c r="B300" s="14" t="s">
        <v>327</v>
      </c>
      <c r="C300" s="13">
        <v>604</v>
      </c>
      <c r="D300" s="14" t="s">
        <v>52</v>
      </c>
      <c r="E300" s="14" t="s">
        <v>16</v>
      </c>
      <c r="F300" s="14" t="s">
        <v>53</v>
      </c>
      <c r="G300" s="15">
        <v>2046.1</v>
      </c>
      <c r="H300" s="15">
        <v>1554.9</v>
      </c>
    </row>
    <row r="301" spans="1:8" ht="59.25" customHeight="1">
      <c r="A301" s="26" t="s">
        <v>328</v>
      </c>
      <c r="B301" s="13" t="s">
        <v>329</v>
      </c>
      <c r="C301" s="13"/>
      <c r="D301" s="14"/>
      <c r="E301" s="14"/>
      <c r="F301" s="14"/>
      <c r="G301" s="15">
        <f>G302</f>
        <v>4297.1000000000004</v>
      </c>
      <c r="H301" s="15">
        <f>H302</f>
        <v>3457.3</v>
      </c>
    </row>
    <row r="302" spans="1:8" ht="64.5" customHeight="1">
      <c r="A302" s="12" t="s">
        <v>317</v>
      </c>
      <c r="B302" s="13" t="s">
        <v>330</v>
      </c>
      <c r="C302" s="13"/>
      <c r="D302" s="14"/>
      <c r="E302" s="14"/>
      <c r="F302" s="14"/>
      <c r="G302" s="15">
        <f>G304+G303</f>
        <v>4297.1000000000004</v>
      </c>
      <c r="H302" s="15">
        <f>H304+H303</f>
        <v>3457.3</v>
      </c>
    </row>
    <row r="303" spans="1:8" ht="24.75" customHeight="1">
      <c r="A303" s="12" t="s">
        <v>14</v>
      </c>
      <c r="B303" s="13" t="s">
        <v>330</v>
      </c>
      <c r="C303" s="13">
        <v>604</v>
      </c>
      <c r="D303" s="14" t="s">
        <v>331</v>
      </c>
      <c r="E303" s="14" t="s">
        <v>30</v>
      </c>
      <c r="F303" s="14" t="s">
        <v>17</v>
      </c>
      <c r="G303" s="15">
        <v>64.5</v>
      </c>
      <c r="H303" s="15">
        <v>32.9</v>
      </c>
    </row>
    <row r="304" spans="1:8" ht="23.25" customHeight="1">
      <c r="A304" s="12" t="s">
        <v>263</v>
      </c>
      <c r="B304" s="13" t="s">
        <v>330</v>
      </c>
      <c r="C304" s="13">
        <v>604</v>
      </c>
      <c r="D304" s="14" t="s">
        <v>331</v>
      </c>
      <c r="E304" s="14" t="s">
        <v>30</v>
      </c>
      <c r="F304" s="14" t="s">
        <v>264</v>
      </c>
      <c r="G304" s="15">
        <v>4232.6000000000004</v>
      </c>
      <c r="H304" s="15">
        <v>3424.4</v>
      </c>
    </row>
    <row r="305" spans="1:8" ht="41.25" customHeight="1">
      <c r="A305" s="12" t="s">
        <v>332</v>
      </c>
      <c r="B305" s="14" t="s">
        <v>333</v>
      </c>
      <c r="C305" s="14"/>
      <c r="D305" s="14"/>
      <c r="E305" s="14"/>
      <c r="F305" s="14"/>
      <c r="G305" s="15">
        <f>G306+G311+G313+G309</f>
        <v>20006.2</v>
      </c>
      <c r="H305" s="15">
        <f>H306+H311+H313+H309</f>
        <v>10257.400000000001</v>
      </c>
    </row>
    <row r="306" spans="1:8">
      <c r="A306" s="12" t="s">
        <v>334</v>
      </c>
      <c r="B306" s="14" t="s">
        <v>335</v>
      </c>
      <c r="C306" s="14"/>
      <c r="D306" s="14"/>
      <c r="E306" s="14"/>
      <c r="F306" s="14"/>
      <c r="G306" s="15">
        <f>G307+G308</f>
        <v>8945.9</v>
      </c>
      <c r="H306" s="15">
        <f>H307+H308</f>
        <v>4395.8999999999996</v>
      </c>
    </row>
    <row r="307" spans="1:8">
      <c r="A307" s="12" t="s">
        <v>51</v>
      </c>
      <c r="B307" s="14" t="s">
        <v>335</v>
      </c>
      <c r="C307" s="14" t="s">
        <v>110</v>
      </c>
      <c r="D307" s="14" t="s">
        <v>52</v>
      </c>
      <c r="E307" s="14" t="s">
        <v>30</v>
      </c>
      <c r="F307" s="14" t="s">
        <v>53</v>
      </c>
      <c r="G307" s="15">
        <v>6709.2</v>
      </c>
      <c r="H307" s="15">
        <v>3233</v>
      </c>
    </row>
    <row r="308" spans="1:8">
      <c r="A308" s="12" t="s">
        <v>51</v>
      </c>
      <c r="B308" s="14" t="s">
        <v>335</v>
      </c>
      <c r="C308" s="14" t="s">
        <v>110</v>
      </c>
      <c r="D308" s="14" t="s">
        <v>107</v>
      </c>
      <c r="E308" s="14" t="s">
        <v>16</v>
      </c>
      <c r="F308" s="14" t="s">
        <v>53</v>
      </c>
      <c r="G308" s="15">
        <v>2236.6999999999998</v>
      </c>
      <c r="H308" s="15">
        <v>1162.9000000000001</v>
      </c>
    </row>
    <row r="309" spans="1:8" ht="56.25">
      <c r="A309" s="12" t="s">
        <v>204</v>
      </c>
      <c r="B309" s="14" t="s">
        <v>336</v>
      </c>
      <c r="C309" s="14"/>
      <c r="D309" s="14"/>
      <c r="E309" s="14"/>
      <c r="F309" s="14"/>
      <c r="G309" s="15">
        <f>G310</f>
        <v>3000</v>
      </c>
      <c r="H309" s="15">
        <f>H310</f>
        <v>0</v>
      </c>
    </row>
    <row r="310" spans="1:8">
      <c r="A310" s="12" t="s">
        <v>51</v>
      </c>
      <c r="B310" s="14" t="s">
        <v>336</v>
      </c>
      <c r="C310" s="14" t="s">
        <v>110</v>
      </c>
      <c r="D310" s="14" t="s">
        <v>52</v>
      </c>
      <c r="E310" s="14" t="s">
        <v>30</v>
      </c>
      <c r="F310" s="14" t="s">
        <v>53</v>
      </c>
      <c r="G310" s="15">
        <v>3000</v>
      </c>
      <c r="H310" s="15">
        <v>0</v>
      </c>
    </row>
    <row r="311" spans="1:8" ht="41.25" customHeight="1">
      <c r="A311" s="20" t="s">
        <v>112</v>
      </c>
      <c r="B311" s="14" t="s">
        <v>337</v>
      </c>
      <c r="C311" s="13"/>
      <c r="D311" s="14"/>
      <c r="E311" s="14"/>
      <c r="F311" s="14"/>
      <c r="G311" s="15">
        <f>G312</f>
        <v>7638.6</v>
      </c>
      <c r="H311" s="15">
        <f>H312</f>
        <v>5439.8</v>
      </c>
    </row>
    <row r="312" spans="1:8">
      <c r="A312" s="12" t="s">
        <v>51</v>
      </c>
      <c r="B312" s="14" t="s">
        <v>337</v>
      </c>
      <c r="C312" s="13">
        <v>604</v>
      </c>
      <c r="D312" s="14" t="s">
        <v>52</v>
      </c>
      <c r="E312" s="14" t="s">
        <v>30</v>
      </c>
      <c r="F312" s="14" t="s">
        <v>53</v>
      </c>
      <c r="G312" s="15">
        <v>7638.6</v>
      </c>
      <c r="H312" s="15">
        <v>5439.8</v>
      </c>
    </row>
    <row r="313" spans="1:8">
      <c r="A313" s="16" t="s">
        <v>24</v>
      </c>
      <c r="B313" s="14" t="s">
        <v>338</v>
      </c>
      <c r="C313" s="13"/>
      <c r="D313" s="14"/>
      <c r="E313" s="14"/>
      <c r="F313" s="14"/>
      <c r="G313" s="15">
        <f>G314</f>
        <v>421.7</v>
      </c>
      <c r="H313" s="15">
        <f>H314</f>
        <v>421.7</v>
      </c>
    </row>
    <row r="314" spans="1:8">
      <c r="A314" s="12" t="s">
        <v>51</v>
      </c>
      <c r="B314" s="14" t="s">
        <v>338</v>
      </c>
      <c r="C314" s="14" t="s">
        <v>110</v>
      </c>
      <c r="D314" s="14" t="s">
        <v>107</v>
      </c>
      <c r="E314" s="14" t="s">
        <v>16</v>
      </c>
      <c r="F314" s="14" t="s">
        <v>53</v>
      </c>
      <c r="G314" s="15">
        <v>421.7</v>
      </c>
      <c r="H314" s="15">
        <v>421.7</v>
      </c>
    </row>
    <row r="315" spans="1:8" ht="53.25" customHeight="1">
      <c r="A315" s="12" t="s">
        <v>339</v>
      </c>
      <c r="B315" s="14" t="s">
        <v>340</v>
      </c>
      <c r="C315" s="13"/>
      <c r="D315" s="14"/>
      <c r="E315" s="14"/>
      <c r="F315" s="14"/>
      <c r="G315" s="15">
        <f>G316+G318</f>
        <v>6700</v>
      </c>
      <c r="H315" s="15">
        <f>H316+H318</f>
        <v>1418.2</v>
      </c>
    </row>
    <row r="316" spans="1:8">
      <c r="A316" s="12" t="s">
        <v>334</v>
      </c>
      <c r="B316" s="14" t="s">
        <v>341</v>
      </c>
      <c r="C316" s="13"/>
      <c r="D316" s="14"/>
      <c r="E316" s="14"/>
      <c r="F316" s="14"/>
      <c r="G316" s="15">
        <f>G317</f>
        <v>4307.1000000000004</v>
      </c>
      <c r="H316" s="15">
        <f>H317</f>
        <v>5.9</v>
      </c>
    </row>
    <row r="317" spans="1:8" ht="18.75" customHeight="1">
      <c r="A317" s="12" t="s">
        <v>51</v>
      </c>
      <c r="B317" s="14" t="s">
        <v>341</v>
      </c>
      <c r="C317" s="13">
        <v>604</v>
      </c>
      <c r="D317" s="14" t="s">
        <v>52</v>
      </c>
      <c r="E317" s="14" t="s">
        <v>30</v>
      </c>
      <c r="F317" s="14" t="s">
        <v>53</v>
      </c>
      <c r="G317" s="15">
        <v>4307.1000000000004</v>
      </c>
      <c r="H317" s="15">
        <v>5.9</v>
      </c>
    </row>
    <row r="318" spans="1:8" ht="42" customHeight="1">
      <c r="A318" s="20" t="s">
        <v>112</v>
      </c>
      <c r="B318" s="14" t="s">
        <v>342</v>
      </c>
      <c r="C318" s="13"/>
      <c r="D318" s="14"/>
      <c r="E318" s="14"/>
      <c r="F318" s="14"/>
      <c r="G318" s="15">
        <f>G319</f>
        <v>2392.9</v>
      </c>
      <c r="H318" s="15">
        <f>H319</f>
        <v>1412.3</v>
      </c>
    </row>
    <row r="319" spans="1:8" ht="21" customHeight="1">
      <c r="A319" s="12" t="s">
        <v>51</v>
      </c>
      <c r="B319" s="14" t="s">
        <v>342</v>
      </c>
      <c r="C319" s="13">
        <v>604</v>
      </c>
      <c r="D319" s="14" t="s">
        <v>52</v>
      </c>
      <c r="E319" s="14" t="s">
        <v>30</v>
      </c>
      <c r="F319" s="14" t="s">
        <v>53</v>
      </c>
      <c r="G319" s="15">
        <v>2392.9</v>
      </c>
      <c r="H319" s="15">
        <v>1412.3</v>
      </c>
    </row>
    <row r="320" spans="1:8" ht="21" customHeight="1">
      <c r="A320" s="12" t="s">
        <v>343</v>
      </c>
      <c r="B320" s="21" t="s">
        <v>344</v>
      </c>
      <c r="C320" s="13"/>
      <c r="D320" s="14"/>
      <c r="E320" s="14"/>
      <c r="F320" s="14"/>
      <c r="G320" s="15">
        <f>G321</f>
        <v>9742.9</v>
      </c>
      <c r="H320" s="15">
        <f>H321</f>
        <v>2778.9</v>
      </c>
    </row>
    <row r="321" spans="1:8" ht="21" customHeight="1">
      <c r="A321" s="12" t="s">
        <v>283</v>
      </c>
      <c r="B321" s="21" t="s">
        <v>345</v>
      </c>
      <c r="C321" s="13"/>
      <c r="D321" s="14"/>
      <c r="E321" s="14"/>
      <c r="F321" s="14"/>
      <c r="G321" s="15">
        <f>G322</f>
        <v>9742.9</v>
      </c>
      <c r="H321" s="15">
        <f>H322</f>
        <v>2778.9</v>
      </c>
    </row>
    <row r="322" spans="1:8" ht="21" customHeight="1">
      <c r="A322" s="12" t="s">
        <v>51</v>
      </c>
      <c r="B322" s="21" t="s">
        <v>345</v>
      </c>
      <c r="C322" s="13">
        <v>604</v>
      </c>
      <c r="D322" s="14" t="s">
        <v>52</v>
      </c>
      <c r="E322" s="14" t="s">
        <v>30</v>
      </c>
      <c r="F322" s="14" t="s">
        <v>53</v>
      </c>
      <c r="G322" s="15">
        <v>9742.9</v>
      </c>
      <c r="H322" s="15">
        <v>2778.9</v>
      </c>
    </row>
    <row r="323" spans="1:8" ht="42" customHeight="1">
      <c r="A323" s="12" t="s">
        <v>346</v>
      </c>
      <c r="B323" s="13" t="s">
        <v>347</v>
      </c>
      <c r="C323" s="13"/>
      <c r="D323" s="14"/>
      <c r="E323" s="14"/>
      <c r="F323" s="14"/>
      <c r="G323" s="15">
        <f t="shared" ref="G323:H324" si="11">G324</f>
        <v>11675.300000000001</v>
      </c>
      <c r="H323" s="15">
        <f t="shared" si="11"/>
        <v>8017.2</v>
      </c>
    </row>
    <row r="324" spans="1:8" ht="41.25" customHeight="1">
      <c r="A324" s="12" t="s">
        <v>348</v>
      </c>
      <c r="B324" s="13" t="s">
        <v>349</v>
      </c>
      <c r="C324" s="13"/>
      <c r="D324" s="14"/>
      <c r="E324" s="14"/>
      <c r="F324" s="14"/>
      <c r="G324" s="15">
        <f t="shared" si="11"/>
        <v>11675.300000000001</v>
      </c>
      <c r="H324" s="15">
        <f t="shared" si="11"/>
        <v>8017.2</v>
      </c>
    </row>
    <row r="325" spans="1:8">
      <c r="A325" s="12" t="s">
        <v>51</v>
      </c>
      <c r="B325" s="13" t="s">
        <v>349</v>
      </c>
      <c r="C325" s="13">
        <v>604</v>
      </c>
      <c r="D325" s="14" t="s">
        <v>52</v>
      </c>
      <c r="E325" s="14" t="s">
        <v>16</v>
      </c>
      <c r="F325" s="14" t="s">
        <v>53</v>
      </c>
      <c r="G325" s="15">
        <f>8810.2+2631.6+233.5</f>
        <v>11675.300000000001</v>
      </c>
      <c r="H325" s="15">
        <v>8017.2</v>
      </c>
    </row>
    <row r="326" spans="1:8" ht="25.5" customHeight="1">
      <c r="A326" s="12" t="s">
        <v>289</v>
      </c>
      <c r="B326" s="13" t="s">
        <v>350</v>
      </c>
      <c r="C326" s="13"/>
      <c r="D326" s="14"/>
      <c r="E326" s="14"/>
      <c r="F326" s="14"/>
      <c r="G326" s="15">
        <f t="shared" ref="G326:H327" si="12">G327</f>
        <v>235.60000000000002</v>
      </c>
      <c r="H326" s="15">
        <f t="shared" si="12"/>
        <v>70</v>
      </c>
    </row>
    <row r="327" spans="1:8" ht="36.75" customHeight="1">
      <c r="A327" s="12" t="s">
        <v>291</v>
      </c>
      <c r="B327" s="13" t="s">
        <v>351</v>
      </c>
      <c r="C327" s="13"/>
      <c r="D327" s="14"/>
      <c r="E327" s="14"/>
      <c r="F327" s="14"/>
      <c r="G327" s="15">
        <f t="shared" si="12"/>
        <v>235.60000000000002</v>
      </c>
      <c r="H327" s="15">
        <f t="shared" si="12"/>
        <v>70</v>
      </c>
    </row>
    <row r="328" spans="1:8" ht="22.5" customHeight="1">
      <c r="A328" s="12" t="s">
        <v>51</v>
      </c>
      <c r="B328" s="13" t="s">
        <v>351</v>
      </c>
      <c r="C328" s="13">
        <v>604</v>
      </c>
      <c r="D328" s="14" t="s">
        <v>52</v>
      </c>
      <c r="E328" s="14" t="s">
        <v>16</v>
      </c>
      <c r="F328" s="14" t="s">
        <v>53</v>
      </c>
      <c r="G328" s="15">
        <f>233.3+2.3</f>
        <v>235.60000000000002</v>
      </c>
      <c r="H328" s="15">
        <v>70</v>
      </c>
    </row>
    <row r="329" spans="1:8" ht="28.5" customHeight="1">
      <c r="A329" s="26" t="s">
        <v>352</v>
      </c>
      <c r="B329" s="17" t="s">
        <v>353</v>
      </c>
      <c r="C329" s="13"/>
      <c r="D329" s="14"/>
      <c r="E329" s="14"/>
      <c r="F329" s="14"/>
      <c r="G329" s="15">
        <f t="shared" ref="G329:H330" si="13">G330</f>
        <v>8855.7000000000007</v>
      </c>
      <c r="H329" s="15">
        <f t="shared" si="13"/>
        <v>4758.2</v>
      </c>
    </row>
    <row r="330" spans="1:8" ht="61.5" customHeight="1">
      <c r="A330" s="19" t="s">
        <v>354</v>
      </c>
      <c r="B330" s="13" t="s">
        <v>355</v>
      </c>
      <c r="C330" s="13"/>
      <c r="D330" s="14"/>
      <c r="E330" s="14"/>
      <c r="F330" s="14"/>
      <c r="G330" s="15">
        <f t="shared" si="13"/>
        <v>8855.7000000000007</v>
      </c>
      <c r="H330" s="15">
        <f t="shared" si="13"/>
        <v>4758.2</v>
      </c>
    </row>
    <row r="331" spans="1:8" ht="21" customHeight="1">
      <c r="A331" s="12" t="s">
        <v>14</v>
      </c>
      <c r="B331" s="13" t="s">
        <v>355</v>
      </c>
      <c r="C331" s="13">
        <v>604</v>
      </c>
      <c r="D331" s="14" t="s">
        <v>52</v>
      </c>
      <c r="E331" s="14" t="s">
        <v>92</v>
      </c>
      <c r="F331" s="14" t="s">
        <v>17</v>
      </c>
      <c r="G331" s="15">
        <f>8500.6+354.2+0.9</f>
        <v>8855.7000000000007</v>
      </c>
      <c r="H331" s="15">
        <v>4758.2</v>
      </c>
    </row>
    <row r="332" spans="1:8" ht="27" customHeight="1">
      <c r="A332" s="12" t="s">
        <v>356</v>
      </c>
      <c r="B332" s="13" t="s">
        <v>357</v>
      </c>
      <c r="C332" s="13"/>
      <c r="D332" s="14"/>
      <c r="E332" s="14"/>
      <c r="F332" s="14"/>
      <c r="G332" s="15">
        <f t="shared" ref="G332:H333" si="14">G333</f>
        <v>3633.7</v>
      </c>
      <c r="H332" s="15">
        <f t="shared" si="14"/>
        <v>2989.8</v>
      </c>
    </row>
    <row r="333" spans="1:8" ht="40.5" customHeight="1">
      <c r="A333" s="19" t="s">
        <v>358</v>
      </c>
      <c r="B333" s="13" t="s">
        <v>359</v>
      </c>
      <c r="C333" s="13"/>
      <c r="D333" s="14"/>
      <c r="E333" s="14"/>
      <c r="F333" s="14"/>
      <c r="G333" s="15">
        <f t="shared" si="14"/>
        <v>3633.7</v>
      </c>
      <c r="H333" s="15">
        <f t="shared" si="14"/>
        <v>2989.8</v>
      </c>
    </row>
    <row r="334" spans="1:8" ht="21" customHeight="1">
      <c r="A334" s="12" t="s">
        <v>14</v>
      </c>
      <c r="B334" s="13" t="s">
        <v>359</v>
      </c>
      <c r="C334" s="13">
        <v>604</v>
      </c>
      <c r="D334" s="14" t="s">
        <v>52</v>
      </c>
      <c r="E334" s="14" t="s">
        <v>92</v>
      </c>
      <c r="F334" s="14" t="s">
        <v>17</v>
      </c>
      <c r="G334" s="15">
        <f>155.2+3339.5+139</f>
        <v>3633.7</v>
      </c>
      <c r="H334" s="15">
        <v>2989.8</v>
      </c>
    </row>
    <row r="335" spans="1:8" ht="39.75" customHeight="1">
      <c r="A335" s="12" t="s">
        <v>360</v>
      </c>
      <c r="B335" s="13" t="s">
        <v>361</v>
      </c>
      <c r="C335" s="13"/>
      <c r="D335" s="14"/>
      <c r="E335" s="14"/>
      <c r="F335" s="14"/>
      <c r="G335" s="15">
        <f t="shared" ref="G335:H336" si="15">G336</f>
        <v>1252.5</v>
      </c>
      <c r="H335" s="15">
        <f t="shared" si="15"/>
        <v>979.9</v>
      </c>
    </row>
    <row r="336" spans="1:8" ht="41.25" customHeight="1">
      <c r="A336" s="12" t="s">
        <v>362</v>
      </c>
      <c r="B336" s="13" t="s">
        <v>363</v>
      </c>
      <c r="C336" s="13"/>
      <c r="D336" s="14"/>
      <c r="E336" s="14"/>
      <c r="F336" s="14"/>
      <c r="G336" s="15">
        <f t="shared" si="15"/>
        <v>1252.5</v>
      </c>
      <c r="H336" s="15">
        <f t="shared" si="15"/>
        <v>979.9</v>
      </c>
    </row>
    <row r="337" spans="1:8">
      <c r="A337" s="12" t="s">
        <v>51</v>
      </c>
      <c r="B337" s="13" t="s">
        <v>363</v>
      </c>
      <c r="C337" s="13">
        <v>604</v>
      </c>
      <c r="D337" s="14" t="s">
        <v>52</v>
      </c>
      <c r="E337" s="14" t="s">
        <v>16</v>
      </c>
      <c r="F337" s="14" t="s">
        <v>53</v>
      </c>
      <c r="G337" s="15">
        <v>1252.5</v>
      </c>
      <c r="H337" s="15">
        <v>979.9</v>
      </c>
    </row>
    <row r="338" spans="1:8" ht="56.25">
      <c r="A338" s="12" t="s">
        <v>293</v>
      </c>
      <c r="B338" s="13" t="s">
        <v>364</v>
      </c>
      <c r="C338" s="13"/>
      <c r="D338" s="14"/>
      <c r="E338" s="14"/>
      <c r="F338" s="14"/>
      <c r="G338" s="15">
        <f t="shared" ref="G338:H339" si="16">G339</f>
        <v>1260</v>
      </c>
      <c r="H338" s="15">
        <f t="shared" si="16"/>
        <v>589.6</v>
      </c>
    </row>
    <row r="339" spans="1:8" ht="56.25">
      <c r="A339" s="12" t="s">
        <v>295</v>
      </c>
      <c r="B339" s="18" t="s">
        <v>365</v>
      </c>
      <c r="C339" s="13"/>
      <c r="D339" s="14"/>
      <c r="E339" s="14"/>
      <c r="F339" s="14"/>
      <c r="G339" s="15">
        <f t="shared" si="16"/>
        <v>1260</v>
      </c>
      <c r="H339" s="15">
        <f t="shared" si="16"/>
        <v>589.6</v>
      </c>
    </row>
    <row r="340" spans="1:8">
      <c r="A340" s="12" t="s">
        <v>51</v>
      </c>
      <c r="B340" s="18" t="s">
        <v>365</v>
      </c>
      <c r="C340" s="13">
        <v>604</v>
      </c>
      <c r="D340" s="14" t="s">
        <v>52</v>
      </c>
      <c r="E340" s="14" t="s">
        <v>16</v>
      </c>
      <c r="F340" s="14" t="s">
        <v>53</v>
      </c>
      <c r="G340" s="15">
        <f>1234.8+25.2</f>
        <v>1260</v>
      </c>
      <c r="H340" s="15">
        <v>589.6</v>
      </c>
    </row>
    <row r="341" spans="1:8">
      <c r="A341" s="12" t="s">
        <v>366</v>
      </c>
      <c r="B341" s="21" t="s">
        <v>367</v>
      </c>
      <c r="C341" s="13"/>
      <c r="D341" s="14"/>
      <c r="E341" s="14"/>
      <c r="F341" s="14"/>
      <c r="G341" s="15">
        <f t="shared" ref="G341:H342" si="17">G342</f>
        <v>1000.2</v>
      </c>
      <c r="H341" s="15">
        <f t="shared" si="17"/>
        <v>624.9</v>
      </c>
    </row>
    <row r="342" spans="1:8">
      <c r="A342" s="12" t="s">
        <v>368</v>
      </c>
      <c r="B342" s="21" t="s">
        <v>369</v>
      </c>
      <c r="C342" s="13"/>
      <c r="D342" s="14"/>
      <c r="E342" s="14"/>
      <c r="F342" s="14"/>
      <c r="G342" s="15">
        <f t="shared" si="17"/>
        <v>1000.2</v>
      </c>
      <c r="H342" s="15">
        <f t="shared" si="17"/>
        <v>624.9</v>
      </c>
    </row>
    <row r="343" spans="1:8">
      <c r="A343" s="12" t="s">
        <v>51</v>
      </c>
      <c r="B343" s="21" t="s">
        <v>369</v>
      </c>
      <c r="C343" s="13">
        <v>604</v>
      </c>
      <c r="D343" s="14" t="s">
        <v>52</v>
      </c>
      <c r="E343" s="14" t="s">
        <v>16</v>
      </c>
      <c r="F343" s="14" t="s">
        <v>53</v>
      </c>
      <c r="G343" s="15">
        <v>1000.2</v>
      </c>
      <c r="H343" s="15">
        <v>624.9</v>
      </c>
    </row>
    <row r="344" spans="1:8" ht="37.5">
      <c r="A344" s="12" t="s">
        <v>370</v>
      </c>
      <c r="B344" s="21" t="s">
        <v>371</v>
      </c>
      <c r="C344" s="13"/>
      <c r="D344" s="14"/>
      <c r="E344" s="14"/>
      <c r="F344" s="14"/>
      <c r="G344" s="15">
        <f t="shared" ref="G344:H345" si="18">G345</f>
        <v>4270.2</v>
      </c>
      <c r="H344" s="15">
        <f t="shared" si="18"/>
        <v>1933.3</v>
      </c>
    </row>
    <row r="345" spans="1:8" ht="37.5">
      <c r="A345" s="12" t="s">
        <v>372</v>
      </c>
      <c r="B345" s="21" t="s">
        <v>373</v>
      </c>
      <c r="C345" s="13"/>
      <c r="D345" s="14"/>
      <c r="E345" s="14"/>
      <c r="F345" s="14"/>
      <c r="G345" s="15">
        <f t="shared" si="18"/>
        <v>4270.2</v>
      </c>
      <c r="H345" s="15">
        <f t="shared" si="18"/>
        <v>1933.3</v>
      </c>
    </row>
    <row r="346" spans="1:8">
      <c r="A346" s="12" t="s">
        <v>51</v>
      </c>
      <c r="B346" s="21" t="s">
        <v>373</v>
      </c>
      <c r="C346" s="13">
        <v>604</v>
      </c>
      <c r="D346" s="14" t="s">
        <v>52</v>
      </c>
      <c r="E346" s="14" t="s">
        <v>16</v>
      </c>
      <c r="F346" s="14" t="s">
        <v>53</v>
      </c>
      <c r="G346" s="15">
        <v>4270.2</v>
      </c>
      <c r="H346" s="15">
        <v>1933.3</v>
      </c>
    </row>
    <row r="347" spans="1:8">
      <c r="A347" s="28" t="s">
        <v>374</v>
      </c>
      <c r="B347" s="14" t="s">
        <v>375</v>
      </c>
      <c r="C347" s="14"/>
      <c r="D347" s="14"/>
      <c r="E347" s="14"/>
      <c r="F347" s="14"/>
      <c r="G347" s="15">
        <f>G348+G356</f>
        <v>59209.1</v>
      </c>
      <c r="H347" s="15">
        <f>H348+H356</f>
        <v>36116.099999999991</v>
      </c>
    </row>
    <row r="348" spans="1:8" ht="78.75" customHeight="1">
      <c r="A348" s="12" t="s">
        <v>376</v>
      </c>
      <c r="B348" s="14" t="s">
        <v>377</v>
      </c>
      <c r="C348" s="14"/>
      <c r="D348" s="14"/>
      <c r="E348" s="14"/>
      <c r="F348" s="14"/>
      <c r="G348" s="15">
        <f>G349+G354</f>
        <v>54711.6</v>
      </c>
      <c r="H348" s="15">
        <f>H349+H354</f>
        <v>33067.399999999994</v>
      </c>
    </row>
    <row r="349" spans="1:8">
      <c r="A349" s="12" t="s">
        <v>183</v>
      </c>
      <c r="B349" s="14" t="s">
        <v>378</v>
      </c>
      <c r="C349" s="14"/>
      <c r="D349" s="14"/>
      <c r="E349" s="14"/>
      <c r="F349" s="14"/>
      <c r="G349" s="15">
        <f>G353+G350+G351+G352</f>
        <v>20104.599999999999</v>
      </c>
      <c r="H349" s="15">
        <f>H353+H350+H351+H352</f>
        <v>10225.799999999999</v>
      </c>
    </row>
    <row r="350" spans="1:8">
      <c r="A350" s="12" t="s">
        <v>221</v>
      </c>
      <c r="B350" s="14" t="s">
        <v>378</v>
      </c>
      <c r="C350" s="14" t="s">
        <v>65</v>
      </c>
      <c r="D350" s="14" t="s">
        <v>52</v>
      </c>
      <c r="E350" s="14" t="s">
        <v>92</v>
      </c>
      <c r="F350" s="14" t="s">
        <v>186</v>
      </c>
      <c r="G350" s="15">
        <v>13128.5</v>
      </c>
      <c r="H350" s="15">
        <v>7196.4</v>
      </c>
    </row>
    <row r="351" spans="1:8" ht="22.5" customHeight="1">
      <c r="A351" s="12" t="s">
        <v>14</v>
      </c>
      <c r="B351" s="14" t="s">
        <v>378</v>
      </c>
      <c r="C351" s="14" t="s">
        <v>65</v>
      </c>
      <c r="D351" s="14" t="s">
        <v>52</v>
      </c>
      <c r="E351" s="14" t="s">
        <v>92</v>
      </c>
      <c r="F351" s="14" t="s">
        <v>17</v>
      </c>
      <c r="G351" s="15">
        <f>5051.4+1500</f>
        <v>6551.4</v>
      </c>
      <c r="H351" s="15">
        <v>2896.7</v>
      </c>
    </row>
    <row r="352" spans="1:8" ht="22.5" customHeight="1">
      <c r="A352" s="12" t="s">
        <v>263</v>
      </c>
      <c r="B352" s="14" t="s">
        <v>378</v>
      </c>
      <c r="C352" s="14" t="s">
        <v>65</v>
      </c>
      <c r="D352" s="14" t="s">
        <v>52</v>
      </c>
      <c r="E352" s="14" t="s">
        <v>92</v>
      </c>
      <c r="F352" s="14" t="s">
        <v>264</v>
      </c>
      <c r="G352" s="15">
        <v>350</v>
      </c>
      <c r="H352" s="15">
        <v>97.2</v>
      </c>
    </row>
    <row r="353" spans="1:8">
      <c r="A353" s="12" t="s">
        <v>31</v>
      </c>
      <c r="B353" s="14" t="s">
        <v>378</v>
      </c>
      <c r="C353" s="14" t="s">
        <v>65</v>
      </c>
      <c r="D353" s="14" t="s">
        <v>52</v>
      </c>
      <c r="E353" s="14" t="s">
        <v>92</v>
      </c>
      <c r="F353" s="14" t="s">
        <v>32</v>
      </c>
      <c r="G353" s="15">
        <v>74.7</v>
      </c>
      <c r="H353" s="15">
        <v>35.5</v>
      </c>
    </row>
    <row r="354" spans="1:8" ht="42" customHeight="1">
      <c r="A354" s="20" t="s">
        <v>112</v>
      </c>
      <c r="B354" s="14" t="s">
        <v>379</v>
      </c>
      <c r="C354" s="14"/>
      <c r="D354" s="14"/>
      <c r="E354" s="14"/>
      <c r="F354" s="14"/>
      <c r="G354" s="15">
        <f>G355</f>
        <v>34607</v>
      </c>
      <c r="H354" s="15">
        <f>H355</f>
        <v>22841.599999999999</v>
      </c>
    </row>
    <row r="355" spans="1:8">
      <c r="A355" s="12" t="s">
        <v>221</v>
      </c>
      <c r="B355" s="14" t="s">
        <v>379</v>
      </c>
      <c r="C355" s="14" t="s">
        <v>65</v>
      </c>
      <c r="D355" s="14" t="s">
        <v>52</v>
      </c>
      <c r="E355" s="14" t="s">
        <v>92</v>
      </c>
      <c r="F355" s="14" t="s">
        <v>186</v>
      </c>
      <c r="G355" s="15">
        <v>34607</v>
      </c>
      <c r="H355" s="15">
        <v>22841.599999999999</v>
      </c>
    </row>
    <row r="356" spans="1:8" ht="42.75" customHeight="1">
      <c r="A356" s="12" t="s">
        <v>380</v>
      </c>
      <c r="B356" s="14" t="s">
        <v>381</v>
      </c>
      <c r="C356" s="14"/>
      <c r="D356" s="14"/>
      <c r="E356" s="14"/>
      <c r="F356" s="14"/>
      <c r="G356" s="15">
        <f>G357+G361</f>
        <v>4497.5</v>
      </c>
      <c r="H356" s="15">
        <f>H357+H361</f>
        <v>3048.7</v>
      </c>
    </row>
    <row r="357" spans="1:8">
      <c r="A357" s="12" t="s">
        <v>257</v>
      </c>
      <c r="B357" s="14" t="s">
        <v>382</v>
      </c>
      <c r="C357" s="14"/>
      <c r="D357" s="14"/>
      <c r="E357" s="14"/>
      <c r="F357" s="14"/>
      <c r="G357" s="15">
        <f>G358+G359+G360</f>
        <v>3421.7</v>
      </c>
      <c r="H357" s="15">
        <f>H358+H359+H360</f>
        <v>2248.2999999999997</v>
      </c>
    </row>
    <row r="358" spans="1:8" ht="23.25" customHeight="1">
      <c r="A358" s="12" t="s">
        <v>85</v>
      </c>
      <c r="B358" s="14" t="s">
        <v>382</v>
      </c>
      <c r="C358" s="14" t="s">
        <v>110</v>
      </c>
      <c r="D358" s="14" t="s">
        <v>52</v>
      </c>
      <c r="E358" s="14" t="s">
        <v>92</v>
      </c>
      <c r="F358" s="14" t="s">
        <v>87</v>
      </c>
      <c r="G358" s="15">
        <v>2779.6</v>
      </c>
      <c r="H358" s="15">
        <v>1967.1</v>
      </c>
    </row>
    <row r="359" spans="1:8" ht="24.75" customHeight="1">
      <c r="A359" s="12" t="s">
        <v>14</v>
      </c>
      <c r="B359" s="14" t="s">
        <v>382</v>
      </c>
      <c r="C359" s="14" t="s">
        <v>110</v>
      </c>
      <c r="D359" s="14" t="s">
        <v>52</v>
      </c>
      <c r="E359" s="14" t="s">
        <v>92</v>
      </c>
      <c r="F359" s="14" t="s">
        <v>17</v>
      </c>
      <c r="G359" s="15">
        <v>631.5</v>
      </c>
      <c r="H359" s="15">
        <v>278.10000000000002</v>
      </c>
    </row>
    <row r="360" spans="1:8">
      <c r="A360" s="12" t="s">
        <v>31</v>
      </c>
      <c r="B360" s="14" t="s">
        <v>382</v>
      </c>
      <c r="C360" s="14" t="s">
        <v>110</v>
      </c>
      <c r="D360" s="14" t="s">
        <v>52</v>
      </c>
      <c r="E360" s="14" t="s">
        <v>92</v>
      </c>
      <c r="F360" s="14" t="s">
        <v>32</v>
      </c>
      <c r="G360" s="15">
        <v>10.6</v>
      </c>
      <c r="H360" s="15">
        <v>3.1</v>
      </c>
    </row>
    <row r="361" spans="1:8" ht="39.75" customHeight="1">
      <c r="A361" s="20" t="s">
        <v>112</v>
      </c>
      <c r="B361" s="14" t="s">
        <v>383</v>
      </c>
      <c r="C361" s="14"/>
      <c r="D361" s="14"/>
      <c r="E361" s="14"/>
      <c r="F361" s="14"/>
      <c r="G361" s="15">
        <f>G362</f>
        <v>1075.8</v>
      </c>
      <c r="H361" s="15">
        <f>H362</f>
        <v>800.4</v>
      </c>
    </row>
    <row r="362" spans="1:8" ht="24.75" customHeight="1">
      <c r="A362" s="12" t="s">
        <v>85</v>
      </c>
      <c r="B362" s="14" t="s">
        <v>383</v>
      </c>
      <c r="C362" s="14" t="s">
        <v>110</v>
      </c>
      <c r="D362" s="14" t="s">
        <v>52</v>
      </c>
      <c r="E362" s="14" t="s">
        <v>92</v>
      </c>
      <c r="F362" s="14" t="s">
        <v>87</v>
      </c>
      <c r="G362" s="15">
        <v>1075.8</v>
      </c>
      <c r="H362" s="15">
        <v>800.4</v>
      </c>
    </row>
    <row r="363" spans="1:8" ht="44.25" customHeight="1">
      <c r="A363" s="9" t="s">
        <v>384</v>
      </c>
      <c r="B363" s="8" t="s">
        <v>385</v>
      </c>
      <c r="C363" s="8"/>
      <c r="D363" s="10"/>
      <c r="E363" s="10"/>
      <c r="F363" s="10"/>
      <c r="G363" s="11">
        <f>G364+G396+G401+G409+G416+G420</f>
        <v>11110.3</v>
      </c>
      <c r="H363" s="11">
        <f>H364+H396+H401+H409+H416+H420</f>
        <v>3080.8</v>
      </c>
    </row>
    <row r="364" spans="1:8" ht="27.75" customHeight="1">
      <c r="A364" s="12" t="s">
        <v>386</v>
      </c>
      <c r="B364" s="13" t="s">
        <v>387</v>
      </c>
      <c r="C364" s="13"/>
      <c r="D364" s="14"/>
      <c r="E364" s="14"/>
      <c r="F364" s="14"/>
      <c r="G364" s="15">
        <f>G374+G382+G387+G365+G390+G393</f>
        <v>7818.5999999999995</v>
      </c>
      <c r="H364" s="15">
        <f>H374+H382+H387+H365+H390+H393</f>
        <v>2682</v>
      </c>
    </row>
    <row r="365" spans="1:8" ht="44.25" customHeight="1">
      <c r="A365" s="12" t="s">
        <v>388</v>
      </c>
      <c r="B365" s="13" t="s">
        <v>389</v>
      </c>
      <c r="C365" s="13"/>
      <c r="D365" s="14"/>
      <c r="E365" s="14"/>
      <c r="F365" s="14"/>
      <c r="G365" s="15">
        <f>G371+G368+G366</f>
        <v>1190.5</v>
      </c>
      <c r="H365" s="15">
        <f>H371+H368+H366</f>
        <v>881</v>
      </c>
    </row>
    <row r="366" spans="1:8" ht="24.75" customHeight="1">
      <c r="A366" s="12" t="s">
        <v>390</v>
      </c>
      <c r="B366" s="13" t="s">
        <v>391</v>
      </c>
      <c r="C366" s="13"/>
      <c r="D366" s="14"/>
      <c r="E366" s="14"/>
      <c r="F366" s="14"/>
      <c r="G366" s="15">
        <f>G367</f>
        <v>101.5</v>
      </c>
      <c r="H366" s="15">
        <f>H367</f>
        <v>77.8</v>
      </c>
    </row>
    <row r="367" spans="1:8" ht="29.25" customHeight="1">
      <c r="A367" s="12" t="s">
        <v>85</v>
      </c>
      <c r="B367" s="13" t="s">
        <v>391</v>
      </c>
      <c r="C367" s="13">
        <v>602</v>
      </c>
      <c r="D367" s="14" t="s">
        <v>49</v>
      </c>
      <c r="E367" s="14" t="s">
        <v>50</v>
      </c>
      <c r="F367" s="14" t="s">
        <v>87</v>
      </c>
      <c r="G367" s="15">
        <v>101.5</v>
      </c>
      <c r="H367" s="15">
        <v>77.8</v>
      </c>
    </row>
    <row r="368" spans="1:8" ht="24.75" customHeight="1">
      <c r="A368" s="12" t="s">
        <v>392</v>
      </c>
      <c r="B368" s="14" t="s">
        <v>393</v>
      </c>
      <c r="C368" s="13"/>
      <c r="D368" s="14"/>
      <c r="E368" s="14"/>
      <c r="F368" s="14"/>
      <c r="G368" s="15">
        <f>G370+G369</f>
        <v>18</v>
      </c>
      <c r="H368" s="15">
        <f>H370+H369</f>
        <v>0</v>
      </c>
    </row>
    <row r="369" spans="1:8">
      <c r="A369" s="16" t="s">
        <v>51</v>
      </c>
      <c r="B369" s="14" t="s">
        <v>393</v>
      </c>
      <c r="C369" s="13">
        <v>604</v>
      </c>
      <c r="D369" s="14" t="s">
        <v>52</v>
      </c>
      <c r="E369" s="14" t="s">
        <v>92</v>
      </c>
      <c r="F369" s="14" t="s">
        <v>53</v>
      </c>
      <c r="G369" s="15">
        <v>5</v>
      </c>
      <c r="H369" s="15">
        <v>0</v>
      </c>
    </row>
    <row r="370" spans="1:8" ht="22.5" customHeight="1">
      <c r="A370" s="12" t="s">
        <v>14</v>
      </c>
      <c r="B370" s="14" t="s">
        <v>393</v>
      </c>
      <c r="C370" s="13">
        <v>606</v>
      </c>
      <c r="D370" s="14" t="s">
        <v>203</v>
      </c>
      <c r="E370" s="14" t="s">
        <v>50</v>
      </c>
      <c r="F370" s="14" t="s">
        <v>17</v>
      </c>
      <c r="G370" s="15">
        <v>13</v>
      </c>
      <c r="H370" s="15">
        <v>0</v>
      </c>
    </row>
    <row r="371" spans="1:8" ht="84.75" customHeight="1">
      <c r="A371" s="12" t="s">
        <v>394</v>
      </c>
      <c r="B371" s="13" t="s">
        <v>395</v>
      </c>
      <c r="C371" s="13"/>
      <c r="D371" s="14"/>
      <c r="E371" s="14"/>
      <c r="F371" s="14"/>
      <c r="G371" s="15">
        <f>G372+G373</f>
        <v>1071</v>
      </c>
      <c r="H371" s="15">
        <f>H372+H373</f>
        <v>803.2</v>
      </c>
    </row>
    <row r="372" spans="1:8" ht="25.5" customHeight="1">
      <c r="A372" s="12" t="s">
        <v>85</v>
      </c>
      <c r="B372" s="13" t="s">
        <v>395</v>
      </c>
      <c r="C372" s="13">
        <v>602</v>
      </c>
      <c r="D372" s="14" t="s">
        <v>49</v>
      </c>
      <c r="E372" s="14" t="s">
        <v>50</v>
      </c>
      <c r="F372" s="14" t="s">
        <v>87</v>
      </c>
      <c r="G372" s="15">
        <v>1056.9000000000001</v>
      </c>
      <c r="H372" s="15">
        <v>793.5</v>
      </c>
    </row>
    <row r="373" spans="1:8" ht="25.5" customHeight="1">
      <c r="A373" s="12" t="s">
        <v>14</v>
      </c>
      <c r="B373" s="13" t="s">
        <v>395</v>
      </c>
      <c r="C373" s="13">
        <v>602</v>
      </c>
      <c r="D373" s="14" t="s">
        <v>49</v>
      </c>
      <c r="E373" s="14" t="s">
        <v>50</v>
      </c>
      <c r="F373" s="14" t="s">
        <v>17</v>
      </c>
      <c r="G373" s="15">
        <v>14.1</v>
      </c>
      <c r="H373" s="15">
        <v>9.6999999999999993</v>
      </c>
    </row>
    <row r="374" spans="1:8" ht="22.5" customHeight="1">
      <c r="A374" s="12" t="s">
        <v>396</v>
      </c>
      <c r="B374" s="13" t="s">
        <v>397</v>
      </c>
      <c r="C374" s="13"/>
      <c r="D374" s="14"/>
      <c r="E374" s="14"/>
      <c r="F374" s="14"/>
      <c r="G374" s="15">
        <f>G375+G380+G378</f>
        <v>6101.2</v>
      </c>
      <c r="H374" s="15">
        <f>H375+H380+H378</f>
        <v>1437.3999999999999</v>
      </c>
    </row>
    <row r="375" spans="1:8" ht="27" customHeight="1">
      <c r="A375" s="12" t="s">
        <v>392</v>
      </c>
      <c r="B375" s="13" t="s">
        <v>398</v>
      </c>
      <c r="C375" s="13"/>
      <c r="D375" s="14"/>
      <c r="E375" s="14"/>
      <c r="F375" s="14"/>
      <c r="G375" s="15">
        <f>G376+G377</f>
        <v>43.2</v>
      </c>
      <c r="H375" s="15">
        <f>H376+H377</f>
        <v>29.3</v>
      </c>
    </row>
    <row r="376" spans="1:8" ht="24.75" customHeight="1">
      <c r="A376" s="12" t="s">
        <v>14</v>
      </c>
      <c r="B376" s="13" t="s">
        <v>398</v>
      </c>
      <c r="C376" s="13">
        <v>602</v>
      </c>
      <c r="D376" s="14" t="s">
        <v>30</v>
      </c>
      <c r="E376" s="14" t="s">
        <v>399</v>
      </c>
      <c r="F376" s="14" t="s">
        <v>17</v>
      </c>
      <c r="G376" s="15">
        <v>40.200000000000003</v>
      </c>
      <c r="H376" s="15">
        <v>29.3</v>
      </c>
    </row>
    <row r="377" spans="1:8">
      <c r="A377" s="12" t="s">
        <v>400</v>
      </c>
      <c r="B377" s="13" t="s">
        <v>398</v>
      </c>
      <c r="C377" s="13">
        <v>602</v>
      </c>
      <c r="D377" s="14" t="s">
        <v>30</v>
      </c>
      <c r="E377" s="14" t="s">
        <v>399</v>
      </c>
      <c r="F377" s="14" t="s">
        <v>401</v>
      </c>
      <c r="G377" s="15">
        <v>3</v>
      </c>
      <c r="H377" s="15">
        <v>0</v>
      </c>
    </row>
    <row r="378" spans="1:8">
      <c r="A378" s="27" t="s">
        <v>402</v>
      </c>
      <c r="B378" s="13" t="s">
        <v>403</v>
      </c>
      <c r="C378" s="13"/>
      <c r="D378" s="14"/>
      <c r="E378" s="14"/>
      <c r="F378" s="14"/>
      <c r="G378" s="15">
        <f>G379</f>
        <v>2320</v>
      </c>
      <c r="H378" s="15">
        <f>H379</f>
        <v>1408.1</v>
      </c>
    </row>
    <row r="379" spans="1:8">
      <c r="A379" s="12" t="s">
        <v>51</v>
      </c>
      <c r="B379" s="29" t="s">
        <v>403</v>
      </c>
      <c r="C379" s="29">
        <v>606</v>
      </c>
      <c r="D379" s="30" t="s">
        <v>30</v>
      </c>
      <c r="E379" s="30" t="s">
        <v>399</v>
      </c>
      <c r="F379" s="30" t="s">
        <v>53</v>
      </c>
      <c r="G379" s="31">
        <v>2320</v>
      </c>
      <c r="H379" s="15">
        <v>1408.1</v>
      </c>
    </row>
    <row r="380" spans="1:8">
      <c r="A380" s="16" t="s">
        <v>24</v>
      </c>
      <c r="B380" s="13" t="s">
        <v>404</v>
      </c>
      <c r="C380" s="13"/>
      <c r="D380" s="14"/>
      <c r="E380" s="14"/>
      <c r="F380" s="14"/>
      <c r="G380" s="15">
        <f>G381</f>
        <v>3738</v>
      </c>
      <c r="H380" s="15">
        <f>H381</f>
        <v>0</v>
      </c>
    </row>
    <row r="381" spans="1:8">
      <c r="A381" s="12" t="s">
        <v>51</v>
      </c>
      <c r="B381" s="13" t="s">
        <v>404</v>
      </c>
      <c r="C381" s="13">
        <v>602</v>
      </c>
      <c r="D381" s="14" t="s">
        <v>30</v>
      </c>
      <c r="E381" s="14" t="s">
        <v>399</v>
      </c>
      <c r="F381" s="14" t="s">
        <v>53</v>
      </c>
      <c r="G381" s="15">
        <f>934.5+2616.6+186.9</f>
        <v>3738</v>
      </c>
      <c r="H381" s="15">
        <v>0</v>
      </c>
    </row>
    <row r="382" spans="1:8" ht="42" customHeight="1">
      <c r="A382" s="12" t="s">
        <v>405</v>
      </c>
      <c r="B382" s="13" t="s">
        <v>406</v>
      </c>
      <c r="C382" s="13"/>
      <c r="D382" s="14"/>
      <c r="E382" s="14"/>
      <c r="F382" s="14"/>
      <c r="G382" s="15">
        <f>G385+G383</f>
        <v>508.9</v>
      </c>
      <c r="H382" s="15">
        <f>H385+H383</f>
        <v>359.6</v>
      </c>
    </row>
    <row r="383" spans="1:8" ht="22.5" customHeight="1">
      <c r="A383" s="12" t="s">
        <v>392</v>
      </c>
      <c r="B383" s="13" t="s">
        <v>407</v>
      </c>
      <c r="C383" s="13"/>
      <c r="D383" s="14"/>
      <c r="E383" s="14"/>
      <c r="F383" s="14"/>
      <c r="G383" s="15">
        <f>G384</f>
        <v>211.7</v>
      </c>
      <c r="H383" s="15">
        <f>H384</f>
        <v>116.4</v>
      </c>
    </row>
    <row r="384" spans="1:8" ht="26.25" customHeight="1">
      <c r="A384" s="12" t="s">
        <v>14</v>
      </c>
      <c r="B384" s="13" t="s">
        <v>407</v>
      </c>
      <c r="C384" s="13">
        <v>602</v>
      </c>
      <c r="D384" s="14" t="s">
        <v>30</v>
      </c>
      <c r="E384" s="14" t="s">
        <v>399</v>
      </c>
      <c r="F384" s="14" t="s">
        <v>17</v>
      </c>
      <c r="G384" s="15">
        <v>211.7</v>
      </c>
      <c r="H384" s="15">
        <v>116.4</v>
      </c>
    </row>
    <row r="385" spans="1:8" ht="21" customHeight="1">
      <c r="A385" s="12" t="s">
        <v>408</v>
      </c>
      <c r="B385" s="13" t="s">
        <v>409</v>
      </c>
      <c r="C385" s="13"/>
      <c r="D385" s="14"/>
      <c r="E385" s="14"/>
      <c r="F385" s="32"/>
      <c r="G385" s="15">
        <f>G386</f>
        <v>297.2</v>
      </c>
      <c r="H385" s="15">
        <f>H386</f>
        <v>243.2</v>
      </c>
    </row>
    <row r="386" spans="1:8" ht="22.5" customHeight="1">
      <c r="A386" s="12" t="s">
        <v>14</v>
      </c>
      <c r="B386" s="13" t="s">
        <v>409</v>
      </c>
      <c r="C386" s="13">
        <v>602</v>
      </c>
      <c r="D386" s="14" t="s">
        <v>30</v>
      </c>
      <c r="E386" s="14" t="s">
        <v>399</v>
      </c>
      <c r="F386" s="14" t="s">
        <v>17</v>
      </c>
      <c r="G386" s="15">
        <f>282.3+14.9</f>
        <v>297.2</v>
      </c>
      <c r="H386" s="15">
        <v>243.2</v>
      </c>
    </row>
    <row r="387" spans="1:8" ht="22.5" customHeight="1">
      <c r="A387" s="12" t="s">
        <v>410</v>
      </c>
      <c r="B387" s="13" t="s">
        <v>411</v>
      </c>
      <c r="C387" s="13"/>
      <c r="D387" s="14"/>
      <c r="E387" s="14"/>
      <c r="F387" s="14"/>
      <c r="G387" s="15">
        <f t="shared" ref="G387:H388" si="19">G388</f>
        <v>10</v>
      </c>
      <c r="H387" s="15">
        <f t="shared" si="19"/>
        <v>0</v>
      </c>
    </row>
    <row r="388" spans="1:8" ht="24.75" customHeight="1">
      <c r="A388" s="12" t="s">
        <v>392</v>
      </c>
      <c r="B388" s="13" t="s">
        <v>412</v>
      </c>
      <c r="C388" s="13"/>
      <c r="D388" s="14"/>
      <c r="E388" s="14"/>
      <c r="F388" s="14"/>
      <c r="G388" s="15">
        <f t="shared" si="19"/>
        <v>10</v>
      </c>
      <c r="H388" s="15">
        <f t="shared" si="19"/>
        <v>0</v>
      </c>
    </row>
    <row r="389" spans="1:8" ht="25.5" customHeight="1">
      <c r="A389" s="12" t="s">
        <v>400</v>
      </c>
      <c r="B389" s="13" t="s">
        <v>412</v>
      </c>
      <c r="C389" s="13">
        <v>602</v>
      </c>
      <c r="D389" s="14" t="s">
        <v>30</v>
      </c>
      <c r="E389" s="14" t="s">
        <v>399</v>
      </c>
      <c r="F389" s="14" t="s">
        <v>401</v>
      </c>
      <c r="G389" s="15">
        <v>10</v>
      </c>
      <c r="H389" s="15">
        <v>0</v>
      </c>
    </row>
    <row r="390" spans="1:8" ht="20.25" customHeight="1">
      <c r="A390" s="12" t="s">
        <v>413</v>
      </c>
      <c r="B390" s="13" t="s">
        <v>414</v>
      </c>
      <c r="C390" s="13"/>
      <c r="D390" s="14"/>
      <c r="E390" s="14"/>
      <c r="F390" s="14"/>
      <c r="G390" s="15">
        <f t="shared" ref="G390:H391" si="20">G391</f>
        <v>4</v>
      </c>
      <c r="H390" s="15">
        <f t="shared" si="20"/>
        <v>4</v>
      </c>
    </row>
    <row r="391" spans="1:8" ht="22.5" customHeight="1">
      <c r="A391" s="12" t="s">
        <v>392</v>
      </c>
      <c r="B391" s="13" t="s">
        <v>415</v>
      </c>
      <c r="C391" s="13"/>
      <c r="D391" s="14"/>
      <c r="E391" s="14"/>
      <c r="F391" s="14"/>
      <c r="G391" s="15">
        <f t="shared" si="20"/>
        <v>4</v>
      </c>
      <c r="H391" s="15">
        <f t="shared" si="20"/>
        <v>4</v>
      </c>
    </row>
    <row r="392" spans="1:8" ht="23.25" customHeight="1">
      <c r="A392" s="12" t="s">
        <v>14</v>
      </c>
      <c r="B392" s="13" t="s">
        <v>415</v>
      </c>
      <c r="C392" s="13">
        <v>602</v>
      </c>
      <c r="D392" s="14" t="s">
        <v>30</v>
      </c>
      <c r="E392" s="14" t="s">
        <v>399</v>
      </c>
      <c r="F392" s="14" t="s">
        <v>17</v>
      </c>
      <c r="G392" s="15">
        <v>4</v>
      </c>
      <c r="H392" s="15">
        <v>4</v>
      </c>
    </row>
    <row r="393" spans="1:8" ht="68.25" customHeight="1">
      <c r="A393" s="12" t="s">
        <v>416</v>
      </c>
      <c r="B393" s="18" t="s">
        <v>417</v>
      </c>
      <c r="C393" s="13"/>
      <c r="D393" s="14"/>
      <c r="E393" s="14"/>
      <c r="F393" s="14"/>
      <c r="G393" s="15">
        <f t="shared" ref="G393:H394" si="21">G394</f>
        <v>4</v>
      </c>
      <c r="H393" s="15">
        <f t="shared" si="21"/>
        <v>0</v>
      </c>
    </row>
    <row r="394" spans="1:8" ht="21.75" customHeight="1">
      <c r="A394" s="12" t="s">
        <v>392</v>
      </c>
      <c r="B394" s="13" t="s">
        <v>418</v>
      </c>
      <c r="C394" s="13"/>
      <c r="D394" s="14"/>
      <c r="E394" s="14"/>
      <c r="F394" s="14"/>
      <c r="G394" s="15">
        <f t="shared" si="21"/>
        <v>4</v>
      </c>
      <c r="H394" s="15">
        <f t="shared" si="21"/>
        <v>0</v>
      </c>
    </row>
    <row r="395" spans="1:8">
      <c r="A395" s="12" t="s">
        <v>31</v>
      </c>
      <c r="B395" s="13" t="s">
        <v>418</v>
      </c>
      <c r="C395" s="13">
        <v>602</v>
      </c>
      <c r="D395" s="14" t="s">
        <v>30</v>
      </c>
      <c r="E395" s="14" t="s">
        <v>399</v>
      </c>
      <c r="F395" s="14" t="s">
        <v>32</v>
      </c>
      <c r="G395" s="15">
        <v>4</v>
      </c>
      <c r="H395" s="15">
        <v>0</v>
      </c>
    </row>
    <row r="396" spans="1:8" ht="27.75" customHeight="1">
      <c r="A396" s="12" t="s">
        <v>419</v>
      </c>
      <c r="B396" s="13" t="s">
        <v>420</v>
      </c>
      <c r="C396" s="13"/>
      <c r="D396" s="14"/>
      <c r="E396" s="14"/>
      <c r="F396" s="14"/>
      <c r="G396" s="15">
        <f t="shared" ref="G396:H397" si="22">G397</f>
        <v>7</v>
      </c>
      <c r="H396" s="15">
        <f t="shared" si="22"/>
        <v>7</v>
      </c>
    </row>
    <row r="397" spans="1:8" ht="58.5" customHeight="1">
      <c r="A397" s="12" t="s">
        <v>421</v>
      </c>
      <c r="B397" s="13" t="s">
        <v>422</v>
      </c>
      <c r="C397" s="13"/>
      <c r="D397" s="14"/>
      <c r="E397" s="14"/>
      <c r="F397" s="14"/>
      <c r="G397" s="15">
        <f t="shared" si="22"/>
        <v>7</v>
      </c>
      <c r="H397" s="15">
        <f t="shared" si="22"/>
        <v>7</v>
      </c>
    </row>
    <row r="398" spans="1:8" ht="23.25" customHeight="1">
      <c r="A398" s="12" t="s">
        <v>423</v>
      </c>
      <c r="B398" s="13" t="s">
        <v>424</v>
      </c>
      <c r="C398" s="13"/>
      <c r="D398" s="14"/>
      <c r="E398" s="14"/>
      <c r="F398" s="14"/>
      <c r="G398" s="15">
        <f>G399+G400</f>
        <v>7</v>
      </c>
      <c r="H398" s="15">
        <f>H399+H400</f>
        <v>7</v>
      </c>
    </row>
    <row r="399" spans="1:8" ht="23.25" customHeight="1">
      <c r="A399" s="12" t="s">
        <v>14</v>
      </c>
      <c r="B399" s="13" t="s">
        <v>424</v>
      </c>
      <c r="C399" s="13">
        <v>602</v>
      </c>
      <c r="D399" s="14" t="s">
        <v>30</v>
      </c>
      <c r="E399" s="14" t="s">
        <v>399</v>
      </c>
      <c r="F399" s="14" t="s">
        <v>17</v>
      </c>
      <c r="G399" s="15">
        <v>2.5</v>
      </c>
      <c r="H399" s="15">
        <v>2.5</v>
      </c>
    </row>
    <row r="400" spans="1:8">
      <c r="A400" s="12" t="s">
        <v>51</v>
      </c>
      <c r="B400" s="13" t="s">
        <v>424</v>
      </c>
      <c r="C400" s="13">
        <v>604</v>
      </c>
      <c r="D400" s="14" t="s">
        <v>52</v>
      </c>
      <c r="E400" s="14" t="s">
        <v>92</v>
      </c>
      <c r="F400" s="14" t="s">
        <v>53</v>
      </c>
      <c r="G400" s="15">
        <v>4.5</v>
      </c>
      <c r="H400" s="15">
        <v>4.5</v>
      </c>
    </row>
    <row r="401" spans="1:8" ht="42.75" customHeight="1">
      <c r="A401" s="12" t="s">
        <v>425</v>
      </c>
      <c r="B401" s="14" t="s">
        <v>426</v>
      </c>
      <c r="C401" s="14"/>
      <c r="D401" s="14"/>
      <c r="E401" s="14"/>
      <c r="F401" s="14"/>
      <c r="G401" s="15">
        <f>G405+G402</f>
        <v>20</v>
      </c>
      <c r="H401" s="15">
        <f>H405+H402</f>
        <v>7</v>
      </c>
    </row>
    <row r="402" spans="1:8" ht="42.75" customHeight="1">
      <c r="A402" s="12" t="s">
        <v>427</v>
      </c>
      <c r="B402" s="14" t="s">
        <v>428</v>
      </c>
      <c r="C402" s="14"/>
      <c r="D402" s="14"/>
      <c r="E402" s="14"/>
      <c r="F402" s="14"/>
      <c r="G402" s="15">
        <f t="shared" ref="G402:H403" si="23">G403</f>
        <v>5</v>
      </c>
      <c r="H402" s="15">
        <f t="shared" si="23"/>
        <v>0</v>
      </c>
    </row>
    <row r="403" spans="1:8" ht="22.5" customHeight="1">
      <c r="A403" s="12" t="s">
        <v>429</v>
      </c>
      <c r="B403" s="14" t="s">
        <v>430</v>
      </c>
      <c r="C403" s="14"/>
      <c r="D403" s="14"/>
      <c r="E403" s="14"/>
      <c r="F403" s="14"/>
      <c r="G403" s="15">
        <f t="shared" si="23"/>
        <v>5</v>
      </c>
      <c r="H403" s="15">
        <f t="shared" si="23"/>
        <v>0</v>
      </c>
    </row>
    <row r="404" spans="1:8">
      <c r="A404" s="12" t="s">
        <v>51</v>
      </c>
      <c r="B404" s="14" t="s">
        <v>430</v>
      </c>
      <c r="C404" s="14" t="s">
        <v>110</v>
      </c>
      <c r="D404" s="14" t="s">
        <v>52</v>
      </c>
      <c r="E404" s="14" t="s">
        <v>92</v>
      </c>
      <c r="F404" s="14" t="s">
        <v>53</v>
      </c>
      <c r="G404" s="15">
        <v>5</v>
      </c>
      <c r="H404" s="15">
        <v>0</v>
      </c>
    </row>
    <row r="405" spans="1:8" ht="39.75" customHeight="1">
      <c r="A405" s="12" t="s">
        <v>431</v>
      </c>
      <c r="B405" s="14" t="s">
        <v>432</v>
      </c>
      <c r="C405" s="14"/>
      <c r="D405" s="14"/>
      <c r="E405" s="14"/>
      <c r="F405" s="14"/>
      <c r="G405" s="15">
        <f>G406</f>
        <v>15</v>
      </c>
      <c r="H405" s="15">
        <f>H406</f>
        <v>7</v>
      </c>
    </row>
    <row r="406" spans="1:8" ht="26.25" customHeight="1">
      <c r="A406" s="12" t="s">
        <v>433</v>
      </c>
      <c r="B406" s="14" t="s">
        <v>434</v>
      </c>
      <c r="C406" s="14"/>
      <c r="D406" s="14"/>
      <c r="E406" s="14"/>
      <c r="F406" s="14"/>
      <c r="G406" s="15">
        <f>G408+G407</f>
        <v>15</v>
      </c>
      <c r="H406" s="15">
        <f>H408+H407</f>
        <v>7</v>
      </c>
    </row>
    <row r="407" spans="1:8" ht="24.75" customHeight="1">
      <c r="A407" s="12" t="s">
        <v>51</v>
      </c>
      <c r="B407" s="14" t="s">
        <v>434</v>
      </c>
      <c r="C407" s="14" t="s">
        <v>110</v>
      </c>
      <c r="D407" s="14" t="s">
        <v>52</v>
      </c>
      <c r="E407" s="14" t="s">
        <v>92</v>
      </c>
      <c r="F407" s="14" t="s">
        <v>53</v>
      </c>
      <c r="G407" s="15">
        <v>8</v>
      </c>
      <c r="H407" s="15">
        <v>0</v>
      </c>
    </row>
    <row r="408" spans="1:8" ht="27" customHeight="1">
      <c r="A408" s="12" t="s">
        <v>14</v>
      </c>
      <c r="B408" s="14" t="s">
        <v>434</v>
      </c>
      <c r="C408" s="14" t="s">
        <v>111</v>
      </c>
      <c r="D408" s="14" t="s">
        <v>203</v>
      </c>
      <c r="E408" s="14" t="s">
        <v>50</v>
      </c>
      <c r="F408" s="14" t="s">
        <v>17</v>
      </c>
      <c r="G408" s="15">
        <v>7</v>
      </c>
      <c r="H408" s="15">
        <v>7</v>
      </c>
    </row>
    <row r="409" spans="1:8" ht="27" customHeight="1">
      <c r="A409" s="12" t="s">
        <v>435</v>
      </c>
      <c r="B409" s="14" t="s">
        <v>436</v>
      </c>
      <c r="C409" s="14"/>
      <c r="D409" s="14"/>
      <c r="E409" s="14"/>
      <c r="F409" s="14"/>
      <c r="G409" s="15">
        <f>G410</f>
        <v>354.7</v>
      </c>
      <c r="H409" s="15">
        <f>H410</f>
        <v>167.9</v>
      </c>
    </row>
    <row r="410" spans="1:8" ht="44.25" customHeight="1">
      <c r="A410" s="12" t="s">
        <v>437</v>
      </c>
      <c r="B410" s="14" t="s">
        <v>438</v>
      </c>
      <c r="C410" s="14"/>
      <c r="D410" s="14"/>
      <c r="E410" s="14"/>
      <c r="F410" s="14"/>
      <c r="G410" s="15">
        <f>G411+G413</f>
        <v>354.7</v>
      </c>
      <c r="H410" s="15">
        <f>H411+H413</f>
        <v>167.9</v>
      </c>
    </row>
    <row r="411" spans="1:8" ht="37.5" customHeight="1">
      <c r="A411" s="12" t="s">
        <v>439</v>
      </c>
      <c r="B411" s="13" t="s">
        <v>440</v>
      </c>
      <c r="C411" s="14"/>
      <c r="D411" s="14"/>
      <c r="E411" s="14"/>
      <c r="F411" s="14"/>
      <c r="G411" s="15">
        <f>G412</f>
        <v>54.7</v>
      </c>
      <c r="H411" s="15">
        <f>H412</f>
        <v>2.9</v>
      </c>
    </row>
    <row r="412" spans="1:8" ht="27" customHeight="1">
      <c r="A412" s="12" t="s">
        <v>14</v>
      </c>
      <c r="B412" s="13" t="s">
        <v>440</v>
      </c>
      <c r="C412" s="14" t="s">
        <v>65</v>
      </c>
      <c r="D412" s="14" t="s">
        <v>30</v>
      </c>
      <c r="E412" s="14" t="s">
        <v>331</v>
      </c>
      <c r="F412" s="14" t="s">
        <v>17</v>
      </c>
      <c r="G412" s="15">
        <v>54.7</v>
      </c>
      <c r="H412" s="15">
        <v>2.9</v>
      </c>
    </row>
    <row r="413" spans="1:8" ht="77.25" customHeight="1">
      <c r="A413" s="12" t="s">
        <v>441</v>
      </c>
      <c r="B413" s="13" t="s">
        <v>442</v>
      </c>
      <c r="C413" s="14"/>
      <c r="D413" s="14"/>
      <c r="E413" s="14"/>
      <c r="F413" s="14"/>
      <c r="G413" s="15">
        <f>G414+G415</f>
        <v>300</v>
      </c>
      <c r="H413" s="15">
        <f>H414+H415</f>
        <v>165</v>
      </c>
    </row>
    <row r="414" spans="1:8" ht="25.5" customHeight="1">
      <c r="A414" s="12" t="s">
        <v>14</v>
      </c>
      <c r="B414" s="13" t="s">
        <v>442</v>
      </c>
      <c r="C414" s="14" t="s">
        <v>65</v>
      </c>
      <c r="D414" s="14" t="s">
        <v>30</v>
      </c>
      <c r="E414" s="14" t="s">
        <v>92</v>
      </c>
      <c r="F414" s="14" t="s">
        <v>17</v>
      </c>
      <c r="G414" s="15">
        <v>100</v>
      </c>
      <c r="H414" s="15">
        <v>0</v>
      </c>
    </row>
    <row r="415" spans="1:8" ht="25.5" customHeight="1">
      <c r="A415" s="12" t="s">
        <v>14</v>
      </c>
      <c r="B415" s="13" t="s">
        <v>442</v>
      </c>
      <c r="C415" s="14" t="s">
        <v>65</v>
      </c>
      <c r="D415" s="14" t="s">
        <v>30</v>
      </c>
      <c r="E415" s="14" t="s">
        <v>331</v>
      </c>
      <c r="F415" s="14" t="s">
        <v>17</v>
      </c>
      <c r="G415" s="15">
        <v>200</v>
      </c>
      <c r="H415" s="15">
        <v>165</v>
      </c>
    </row>
    <row r="416" spans="1:8" ht="33" customHeight="1">
      <c r="A416" s="12" t="s">
        <v>443</v>
      </c>
      <c r="B416" s="14" t="s">
        <v>444</v>
      </c>
      <c r="C416" s="14"/>
      <c r="D416" s="14"/>
      <c r="E416" s="14"/>
      <c r="F416" s="14"/>
      <c r="G416" s="15">
        <f>G417</f>
        <v>2000</v>
      </c>
      <c r="H416" s="15">
        <f t="shared" ref="H416:H418" si="24">H417</f>
        <v>216.9</v>
      </c>
    </row>
    <row r="417" spans="1:8" ht="23.25" customHeight="1">
      <c r="A417" s="12" t="s">
        <v>445</v>
      </c>
      <c r="B417" s="14" t="s">
        <v>446</v>
      </c>
      <c r="C417" s="14"/>
      <c r="D417" s="14"/>
      <c r="E417" s="14"/>
      <c r="F417" s="14"/>
      <c r="G417" s="15">
        <f>G418</f>
        <v>2000</v>
      </c>
      <c r="H417" s="15">
        <f>H418</f>
        <v>216.9</v>
      </c>
    </row>
    <row r="418" spans="1:8" ht="26.25" customHeight="1">
      <c r="A418" s="12" t="s">
        <v>447</v>
      </c>
      <c r="B418" s="13" t="s">
        <v>448</v>
      </c>
      <c r="C418" s="14"/>
      <c r="D418" s="14"/>
      <c r="E418" s="14"/>
      <c r="F418" s="14"/>
      <c r="G418" s="15">
        <f>G419</f>
        <v>2000</v>
      </c>
      <c r="H418" s="15">
        <f t="shared" si="24"/>
        <v>216.9</v>
      </c>
    </row>
    <row r="419" spans="1:8" ht="25.5" customHeight="1">
      <c r="A419" s="12" t="s">
        <v>14</v>
      </c>
      <c r="B419" s="13" t="s">
        <v>448</v>
      </c>
      <c r="C419" s="14" t="s">
        <v>65</v>
      </c>
      <c r="D419" s="14" t="s">
        <v>30</v>
      </c>
      <c r="E419" s="14" t="s">
        <v>331</v>
      </c>
      <c r="F419" s="14" t="s">
        <v>17</v>
      </c>
      <c r="G419" s="15">
        <v>2000</v>
      </c>
      <c r="H419" s="15">
        <v>216.9</v>
      </c>
    </row>
    <row r="420" spans="1:8" ht="41.25" customHeight="1">
      <c r="A420" s="12" t="s">
        <v>449</v>
      </c>
      <c r="B420" s="14" t="s">
        <v>450</v>
      </c>
      <c r="C420" s="14"/>
      <c r="D420" s="14"/>
      <c r="E420" s="14"/>
      <c r="F420" s="14"/>
      <c r="G420" s="15">
        <f>G421</f>
        <v>910</v>
      </c>
      <c r="H420" s="15">
        <f t="shared" ref="H420:H422" si="25">H421</f>
        <v>0</v>
      </c>
    </row>
    <row r="421" spans="1:8" ht="41.25" customHeight="1">
      <c r="A421" s="12" t="s">
        <v>451</v>
      </c>
      <c r="B421" s="14" t="s">
        <v>452</v>
      </c>
      <c r="C421" s="14"/>
      <c r="D421" s="14"/>
      <c r="E421" s="14"/>
      <c r="F421" s="14"/>
      <c r="G421" s="15">
        <f>G422</f>
        <v>910</v>
      </c>
      <c r="H421" s="15">
        <f t="shared" si="25"/>
        <v>0</v>
      </c>
    </row>
    <row r="422" spans="1:8">
      <c r="A422" s="12" t="s">
        <v>453</v>
      </c>
      <c r="B422" s="14" t="s">
        <v>454</v>
      </c>
      <c r="C422" s="14"/>
      <c r="D422" s="14"/>
      <c r="E422" s="14"/>
      <c r="F422" s="14"/>
      <c r="G422" s="15">
        <f>G423</f>
        <v>910</v>
      </c>
      <c r="H422" s="15">
        <f t="shared" si="25"/>
        <v>0</v>
      </c>
    </row>
    <row r="423" spans="1:8" ht="27.75" customHeight="1">
      <c r="A423" s="12" t="s">
        <v>14</v>
      </c>
      <c r="B423" s="13" t="s">
        <v>454</v>
      </c>
      <c r="C423" s="14" t="s">
        <v>65</v>
      </c>
      <c r="D423" s="14" t="s">
        <v>16</v>
      </c>
      <c r="E423" s="14" t="s">
        <v>92</v>
      </c>
      <c r="F423" s="14" t="s">
        <v>17</v>
      </c>
      <c r="G423" s="15">
        <v>910</v>
      </c>
      <c r="H423" s="15">
        <v>0</v>
      </c>
    </row>
    <row r="424" spans="1:8" ht="42.75" customHeight="1">
      <c r="A424" s="9" t="s">
        <v>455</v>
      </c>
      <c r="B424" s="8" t="s">
        <v>456</v>
      </c>
      <c r="C424" s="8"/>
      <c r="D424" s="10"/>
      <c r="E424" s="10"/>
      <c r="F424" s="8"/>
      <c r="G424" s="11">
        <f>G425+G432+G438+G452</f>
        <v>4304.1000000000004</v>
      </c>
      <c r="H424" s="11">
        <f>H425+H432+H438+H452</f>
        <v>1561.4</v>
      </c>
    </row>
    <row r="425" spans="1:8" ht="37.5">
      <c r="A425" s="12" t="s">
        <v>457</v>
      </c>
      <c r="B425" s="13" t="s">
        <v>458</v>
      </c>
      <c r="C425" s="13"/>
      <c r="D425" s="14"/>
      <c r="E425" s="14"/>
      <c r="F425" s="13"/>
      <c r="G425" s="15">
        <f>G426+G429</f>
        <v>100</v>
      </c>
      <c r="H425" s="15">
        <f>H426+H429</f>
        <v>4.8</v>
      </c>
    </row>
    <row r="426" spans="1:8" ht="37.5">
      <c r="A426" s="12" t="s">
        <v>459</v>
      </c>
      <c r="B426" s="13" t="s">
        <v>460</v>
      </c>
      <c r="C426" s="13"/>
      <c r="D426" s="14"/>
      <c r="E426" s="14"/>
      <c r="F426" s="13"/>
      <c r="G426" s="15">
        <f t="shared" ref="G426:H427" si="26">G427</f>
        <v>10</v>
      </c>
      <c r="H426" s="15">
        <f t="shared" si="26"/>
        <v>4.8</v>
      </c>
    </row>
    <row r="427" spans="1:8" ht="42" customHeight="1">
      <c r="A427" s="12" t="s">
        <v>461</v>
      </c>
      <c r="B427" s="13" t="s">
        <v>462</v>
      </c>
      <c r="C427" s="13"/>
      <c r="D427" s="14"/>
      <c r="E427" s="14"/>
      <c r="F427" s="13"/>
      <c r="G427" s="15">
        <f t="shared" si="26"/>
        <v>10</v>
      </c>
      <c r="H427" s="15">
        <f t="shared" si="26"/>
        <v>4.8</v>
      </c>
    </row>
    <row r="428" spans="1:8" ht="27" customHeight="1">
      <c r="A428" s="12" t="s">
        <v>14</v>
      </c>
      <c r="B428" s="13" t="s">
        <v>462</v>
      </c>
      <c r="C428" s="13">
        <v>602</v>
      </c>
      <c r="D428" s="14" t="s">
        <v>49</v>
      </c>
      <c r="E428" s="14" t="s">
        <v>463</v>
      </c>
      <c r="F428" s="13">
        <v>240</v>
      </c>
      <c r="G428" s="15">
        <v>10</v>
      </c>
      <c r="H428" s="15">
        <v>4.8</v>
      </c>
    </row>
    <row r="429" spans="1:8" ht="27.75" customHeight="1">
      <c r="A429" s="12" t="s">
        <v>464</v>
      </c>
      <c r="B429" s="13" t="s">
        <v>465</v>
      </c>
      <c r="C429" s="13"/>
      <c r="D429" s="14"/>
      <c r="E429" s="14"/>
      <c r="F429" s="13"/>
      <c r="G429" s="15">
        <f t="shared" ref="G429:H430" si="27">G430</f>
        <v>90</v>
      </c>
      <c r="H429" s="15">
        <f t="shared" si="27"/>
        <v>0</v>
      </c>
    </row>
    <row r="430" spans="1:8" ht="22.5" customHeight="1">
      <c r="A430" s="12" t="s">
        <v>466</v>
      </c>
      <c r="B430" s="13" t="s">
        <v>467</v>
      </c>
      <c r="C430" s="13"/>
      <c r="D430" s="14"/>
      <c r="E430" s="14"/>
      <c r="F430" s="13"/>
      <c r="G430" s="15">
        <f t="shared" si="27"/>
        <v>90</v>
      </c>
      <c r="H430" s="15">
        <f t="shared" si="27"/>
        <v>0</v>
      </c>
    </row>
    <row r="431" spans="1:8" ht="33" customHeight="1">
      <c r="A431" s="12" t="s">
        <v>14</v>
      </c>
      <c r="B431" s="13" t="s">
        <v>467</v>
      </c>
      <c r="C431" s="13">
        <v>602</v>
      </c>
      <c r="D431" s="14" t="s">
        <v>49</v>
      </c>
      <c r="E431" s="14" t="s">
        <v>463</v>
      </c>
      <c r="F431" s="13">
        <v>240</v>
      </c>
      <c r="G431" s="15">
        <v>90</v>
      </c>
      <c r="H431" s="15">
        <v>0</v>
      </c>
    </row>
    <row r="432" spans="1:8" ht="37.5">
      <c r="A432" s="12" t="s">
        <v>470</v>
      </c>
      <c r="B432" s="18" t="s">
        <v>471</v>
      </c>
      <c r="C432" s="13"/>
      <c r="D432" s="14"/>
      <c r="E432" s="14"/>
      <c r="F432" s="13"/>
      <c r="G432" s="15">
        <f>G433</f>
        <v>2752.1000000000004</v>
      </c>
      <c r="H432" s="15">
        <f t="shared" ref="G432:H434" si="28">H433</f>
        <v>1039.7</v>
      </c>
    </row>
    <row r="433" spans="1:8" ht="37.5" customHeight="1">
      <c r="A433" s="12" t="s">
        <v>472</v>
      </c>
      <c r="B433" s="18" t="s">
        <v>473</v>
      </c>
      <c r="C433" s="13"/>
      <c r="D433" s="14"/>
      <c r="E433" s="14"/>
      <c r="F433" s="13"/>
      <c r="G433" s="15">
        <f>G434+G436</f>
        <v>2752.1000000000004</v>
      </c>
      <c r="H433" s="15">
        <f>H434+H436</f>
        <v>1039.7</v>
      </c>
    </row>
    <row r="434" spans="1:8" ht="25.5" customHeight="1">
      <c r="A434" s="12" t="s">
        <v>474</v>
      </c>
      <c r="B434" s="18" t="s">
        <v>475</v>
      </c>
      <c r="C434" s="13"/>
      <c r="D434" s="14"/>
      <c r="E434" s="14"/>
      <c r="F434" s="13"/>
      <c r="G434" s="15">
        <f t="shared" si="28"/>
        <v>1104.1000000000001</v>
      </c>
      <c r="H434" s="15">
        <f t="shared" si="28"/>
        <v>581.5</v>
      </c>
    </row>
    <row r="435" spans="1:8" ht="42" customHeight="1">
      <c r="A435" s="12" t="s">
        <v>20</v>
      </c>
      <c r="B435" s="18" t="s">
        <v>475</v>
      </c>
      <c r="C435" s="13">
        <v>602</v>
      </c>
      <c r="D435" s="14" t="s">
        <v>50</v>
      </c>
      <c r="E435" s="14" t="s">
        <v>469</v>
      </c>
      <c r="F435" s="13">
        <v>810</v>
      </c>
      <c r="G435" s="15">
        <f>1048.9+55.2</f>
        <v>1104.1000000000001</v>
      </c>
      <c r="H435" s="15">
        <v>581.5</v>
      </c>
    </row>
    <row r="436" spans="1:8" ht="42" customHeight="1">
      <c r="A436" s="12" t="s">
        <v>476</v>
      </c>
      <c r="B436" s="18" t="s">
        <v>477</v>
      </c>
      <c r="C436" s="13"/>
      <c r="D436" s="14"/>
      <c r="E436" s="14"/>
      <c r="F436" s="13"/>
      <c r="G436" s="15">
        <f>G437</f>
        <v>1648</v>
      </c>
      <c r="H436" s="15">
        <f>H437</f>
        <v>458.2</v>
      </c>
    </row>
    <row r="437" spans="1:8" ht="42" customHeight="1">
      <c r="A437" s="12" t="s">
        <v>20</v>
      </c>
      <c r="B437" s="18" t="s">
        <v>477</v>
      </c>
      <c r="C437" s="13">
        <v>602</v>
      </c>
      <c r="D437" s="14" t="s">
        <v>50</v>
      </c>
      <c r="E437" s="14" t="s">
        <v>469</v>
      </c>
      <c r="F437" s="13">
        <v>810</v>
      </c>
      <c r="G437" s="15">
        <v>1648</v>
      </c>
      <c r="H437" s="15">
        <v>458.2</v>
      </c>
    </row>
    <row r="438" spans="1:8" ht="23.25" customHeight="1">
      <c r="A438" s="12" t="s">
        <v>478</v>
      </c>
      <c r="B438" s="18" t="s">
        <v>479</v>
      </c>
      <c r="C438" s="13"/>
      <c r="D438" s="14"/>
      <c r="E438" s="14"/>
      <c r="F438" s="13"/>
      <c r="G438" s="15">
        <f>G439+G445+G448</f>
        <v>870</v>
      </c>
      <c r="H438" s="15">
        <f>H439+H445+H448</f>
        <v>169</v>
      </c>
    </row>
    <row r="439" spans="1:8" ht="37.5">
      <c r="A439" s="12" t="s">
        <v>482</v>
      </c>
      <c r="B439" s="13" t="s">
        <v>483</v>
      </c>
      <c r="C439" s="14"/>
      <c r="D439" s="14"/>
      <c r="E439" s="14"/>
      <c r="F439" s="14"/>
      <c r="G439" s="15">
        <f>G440</f>
        <v>438</v>
      </c>
      <c r="H439" s="15">
        <f>H440</f>
        <v>142</v>
      </c>
    </row>
    <row r="440" spans="1:8" ht="18.75" customHeight="1">
      <c r="A440" s="12" t="s">
        <v>480</v>
      </c>
      <c r="B440" s="13" t="s">
        <v>484</v>
      </c>
      <c r="C440" s="14"/>
      <c r="D440" s="14"/>
      <c r="E440" s="14"/>
      <c r="F440" s="14"/>
      <c r="G440" s="15">
        <f>G441+G444+G443+G442</f>
        <v>438</v>
      </c>
      <c r="H440" s="15">
        <f>H441+H444+H443+H442</f>
        <v>142</v>
      </c>
    </row>
    <row r="441" spans="1:8" ht="24.75" customHeight="1">
      <c r="A441" s="12" t="s">
        <v>14</v>
      </c>
      <c r="B441" s="13" t="s">
        <v>484</v>
      </c>
      <c r="C441" s="14" t="s">
        <v>65</v>
      </c>
      <c r="D441" s="14" t="s">
        <v>92</v>
      </c>
      <c r="E441" s="14" t="s">
        <v>92</v>
      </c>
      <c r="F441" s="14" t="s">
        <v>17</v>
      </c>
      <c r="G441" s="15">
        <v>120</v>
      </c>
      <c r="H441" s="15">
        <v>0</v>
      </c>
    </row>
    <row r="442" spans="1:8" ht="23.25" customHeight="1">
      <c r="A442" s="12" t="s">
        <v>263</v>
      </c>
      <c r="B442" s="13" t="s">
        <v>484</v>
      </c>
      <c r="C442" s="14" t="s">
        <v>65</v>
      </c>
      <c r="D442" s="14" t="s">
        <v>92</v>
      </c>
      <c r="E442" s="14" t="s">
        <v>92</v>
      </c>
      <c r="F442" s="14" t="s">
        <v>264</v>
      </c>
      <c r="G442" s="15">
        <v>144</v>
      </c>
      <c r="H442" s="15">
        <v>39</v>
      </c>
    </row>
    <row r="443" spans="1:8">
      <c r="A443" s="12" t="s">
        <v>485</v>
      </c>
      <c r="B443" s="13" t="s">
        <v>484</v>
      </c>
      <c r="C443" s="14" t="s">
        <v>65</v>
      </c>
      <c r="D443" s="14" t="s">
        <v>92</v>
      </c>
      <c r="E443" s="14" t="s">
        <v>92</v>
      </c>
      <c r="F443" s="14" t="s">
        <v>486</v>
      </c>
      <c r="G443" s="15">
        <v>144</v>
      </c>
      <c r="H443" s="15">
        <v>88</v>
      </c>
    </row>
    <row r="444" spans="1:8">
      <c r="A444" s="12" t="s">
        <v>400</v>
      </c>
      <c r="B444" s="13" t="s">
        <v>484</v>
      </c>
      <c r="C444" s="14" t="s">
        <v>65</v>
      </c>
      <c r="D444" s="14" t="s">
        <v>92</v>
      </c>
      <c r="E444" s="14" t="s">
        <v>92</v>
      </c>
      <c r="F444" s="14" t="s">
        <v>401</v>
      </c>
      <c r="G444" s="15">
        <v>30</v>
      </c>
      <c r="H444" s="15">
        <v>15</v>
      </c>
    </row>
    <row r="445" spans="1:8" ht="42" customHeight="1">
      <c r="A445" s="12" t="s">
        <v>487</v>
      </c>
      <c r="B445" s="13" t="s">
        <v>488</v>
      </c>
      <c r="C445" s="14"/>
      <c r="D445" s="14"/>
      <c r="E445" s="14"/>
      <c r="F445" s="14"/>
      <c r="G445" s="15">
        <f t="shared" ref="G445:H446" si="29">G446</f>
        <v>36</v>
      </c>
      <c r="H445" s="15">
        <f t="shared" si="29"/>
        <v>27</v>
      </c>
    </row>
    <row r="446" spans="1:8" ht="22.5" customHeight="1">
      <c r="A446" s="12" t="s">
        <v>489</v>
      </c>
      <c r="B446" s="13" t="s">
        <v>490</v>
      </c>
      <c r="C446" s="14"/>
      <c r="D446" s="14"/>
      <c r="E446" s="14"/>
      <c r="F446" s="14"/>
      <c r="G446" s="15">
        <f t="shared" si="29"/>
        <v>36</v>
      </c>
      <c r="H446" s="15">
        <f t="shared" si="29"/>
        <v>27</v>
      </c>
    </row>
    <row r="447" spans="1:8" ht="23.25" customHeight="1">
      <c r="A447" s="12" t="s">
        <v>263</v>
      </c>
      <c r="B447" s="13" t="s">
        <v>490</v>
      </c>
      <c r="C447" s="14" t="s">
        <v>65</v>
      </c>
      <c r="D447" s="14" t="s">
        <v>52</v>
      </c>
      <c r="E447" s="14" t="s">
        <v>92</v>
      </c>
      <c r="F447" s="14" t="s">
        <v>264</v>
      </c>
      <c r="G447" s="15">
        <v>36</v>
      </c>
      <c r="H447" s="15">
        <v>27</v>
      </c>
    </row>
    <row r="448" spans="1:8" ht="30.75" customHeight="1">
      <c r="A448" s="12" t="s">
        <v>491</v>
      </c>
      <c r="B448" s="13" t="s">
        <v>492</v>
      </c>
      <c r="C448" s="14"/>
      <c r="D448" s="14"/>
      <c r="E448" s="14"/>
      <c r="F448" s="14"/>
      <c r="G448" s="15">
        <f>G449</f>
        <v>396</v>
      </c>
      <c r="H448" s="15">
        <f>H449</f>
        <v>0</v>
      </c>
    </row>
    <row r="449" spans="1:12" ht="25.5" customHeight="1">
      <c r="A449" s="12" t="s">
        <v>489</v>
      </c>
      <c r="B449" s="13" t="s">
        <v>493</v>
      </c>
      <c r="C449" s="14"/>
      <c r="D449" s="14"/>
      <c r="E449" s="14"/>
      <c r="F449" s="14"/>
      <c r="G449" s="15">
        <f>G450+G451</f>
        <v>396</v>
      </c>
      <c r="H449" s="15">
        <f>H450+H451</f>
        <v>0</v>
      </c>
    </row>
    <row r="450" spans="1:12" ht="22.5" customHeight="1">
      <c r="A450" s="12" t="s">
        <v>263</v>
      </c>
      <c r="B450" s="13" t="s">
        <v>493</v>
      </c>
      <c r="C450" s="14" t="s">
        <v>65</v>
      </c>
      <c r="D450" s="14" t="s">
        <v>52</v>
      </c>
      <c r="E450" s="14" t="s">
        <v>92</v>
      </c>
      <c r="F450" s="14" t="s">
        <v>264</v>
      </c>
      <c r="G450" s="15">
        <v>300</v>
      </c>
      <c r="H450" s="15">
        <v>0</v>
      </c>
    </row>
    <row r="451" spans="1:12">
      <c r="A451" s="12" t="s">
        <v>485</v>
      </c>
      <c r="B451" s="13" t="s">
        <v>493</v>
      </c>
      <c r="C451" s="14" t="s">
        <v>65</v>
      </c>
      <c r="D451" s="14" t="s">
        <v>52</v>
      </c>
      <c r="E451" s="14" t="s">
        <v>92</v>
      </c>
      <c r="F451" s="14" t="s">
        <v>486</v>
      </c>
      <c r="G451" s="15">
        <v>96</v>
      </c>
      <c r="H451" s="15">
        <v>0</v>
      </c>
    </row>
    <row r="452" spans="1:12" ht="40.5" customHeight="1">
      <c r="A452" s="12" t="s">
        <v>494</v>
      </c>
      <c r="B452" s="18" t="s">
        <v>495</v>
      </c>
      <c r="C452" s="13"/>
      <c r="D452" s="14"/>
      <c r="E452" s="14"/>
      <c r="F452" s="13"/>
      <c r="G452" s="15">
        <f>G453</f>
        <v>582</v>
      </c>
      <c r="H452" s="15">
        <f>H453</f>
        <v>347.9</v>
      </c>
      <c r="L452" s="24"/>
    </row>
    <row r="453" spans="1:12" ht="31.5" customHeight="1">
      <c r="A453" s="12" t="s">
        <v>496</v>
      </c>
      <c r="B453" s="13" t="s">
        <v>497</v>
      </c>
      <c r="C453" s="14"/>
      <c r="D453" s="14"/>
      <c r="E453" s="14"/>
      <c r="F453" s="14"/>
      <c r="G453" s="15">
        <f t="shared" ref="G453:H454" si="30">G454</f>
        <v>582</v>
      </c>
      <c r="H453" s="15">
        <f t="shared" si="30"/>
        <v>347.9</v>
      </c>
    </row>
    <row r="454" spans="1:12" ht="29.25" customHeight="1">
      <c r="A454" s="12" t="s">
        <v>498</v>
      </c>
      <c r="B454" s="13" t="s">
        <v>499</v>
      </c>
      <c r="C454" s="14"/>
      <c r="D454" s="14"/>
      <c r="E454" s="14"/>
      <c r="F454" s="14"/>
      <c r="G454" s="15">
        <f t="shared" si="30"/>
        <v>582</v>
      </c>
      <c r="H454" s="15">
        <f t="shared" si="30"/>
        <v>347.9</v>
      </c>
    </row>
    <row r="455" spans="1:12" ht="29.25" customHeight="1">
      <c r="A455" s="12" t="s">
        <v>500</v>
      </c>
      <c r="B455" s="13" t="s">
        <v>499</v>
      </c>
      <c r="C455" s="14" t="s">
        <v>65</v>
      </c>
      <c r="D455" s="14" t="s">
        <v>331</v>
      </c>
      <c r="E455" s="14" t="s">
        <v>75</v>
      </c>
      <c r="F455" s="14" t="s">
        <v>501</v>
      </c>
      <c r="G455" s="15">
        <v>582</v>
      </c>
      <c r="H455" s="15">
        <v>347.9</v>
      </c>
    </row>
    <row r="456" spans="1:12" ht="41.25" customHeight="1">
      <c r="A456" s="9" t="s">
        <v>502</v>
      </c>
      <c r="B456" s="10" t="s">
        <v>503</v>
      </c>
      <c r="C456" s="10"/>
      <c r="D456" s="10"/>
      <c r="E456" s="10"/>
      <c r="F456" s="10"/>
      <c r="G456" s="11">
        <f>G457+G476</f>
        <v>239611.4</v>
      </c>
      <c r="H456" s="11">
        <f>H457+H476</f>
        <v>150406.1</v>
      </c>
    </row>
    <row r="457" spans="1:12" ht="39.75" customHeight="1">
      <c r="A457" s="12" t="s">
        <v>504</v>
      </c>
      <c r="B457" s="14" t="s">
        <v>505</v>
      </c>
      <c r="C457" s="14"/>
      <c r="D457" s="14"/>
      <c r="E457" s="14"/>
      <c r="F457" s="14"/>
      <c r="G457" s="15">
        <f>G458+G465+G473</f>
        <v>229783</v>
      </c>
      <c r="H457" s="15">
        <f>H458+H465+H473</f>
        <v>147251</v>
      </c>
    </row>
    <row r="458" spans="1:12" ht="25.5" customHeight="1">
      <c r="A458" s="12" t="s">
        <v>506</v>
      </c>
      <c r="B458" s="14" t="s">
        <v>507</v>
      </c>
      <c r="C458" s="14"/>
      <c r="D458" s="14"/>
      <c r="E458" s="14"/>
      <c r="F458" s="14"/>
      <c r="G458" s="15">
        <f>G461+G463+G459</f>
        <v>36831.399999999994</v>
      </c>
      <c r="H458" s="15">
        <f>H461+H463+H459</f>
        <v>22758</v>
      </c>
    </row>
    <row r="459" spans="1:12" ht="25.5" customHeight="1">
      <c r="A459" s="12" t="s">
        <v>183</v>
      </c>
      <c r="B459" s="14" t="s">
        <v>508</v>
      </c>
      <c r="C459" s="14"/>
      <c r="D459" s="14"/>
      <c r="E459" s="14"/>
      <c r="F459" s="14"/>
      <c r="G459" s="15">
        <f>G460</f>
        <v>1152.5</v>
      </c>
      <c r="H459" s="15">
        <f>H460</f>
        <v>1150.5999999999999</v>
      </c>
    </row>
    <row r="460" spans="1:12" ht="25.5" customHeight="1">
      <c r="A460" s="12" t="s">
        <v>221</v>
      </c>
      <c r="B460" s="14" t="s">
        <v>508</v>
      </c>
      <c r="C460" s="14" t="s">
        <v>65</v>
      </c>
      <c r="D460" s="14" t="s">
        <v>50</v>
      </c>
      <c r="E460" s="14" t="s">
        <v>92</v>
      </c>
      <c r="F460" s="14" t="s">
        <v>186</v>
      </c>
      <c r="G460" s="15">
        <v>1152.5</v>
      </c>
      <c r="H460" s="15">
        <v>1150.5999999999999</v>
      </c>
    </row>
    <row r="461" spans="1:12" ht="27.75" customHeight="1">
      <c r="A461" s="12" t="s">
        <v>509</v>
      </c>
      <c r="B461" s="14" t="s">
        <v>510</v>
      </c>
      <c r="C461" s="14"/>
      <c r="D461" s="14"/>
      <c r="E461" s="14"/>
      <c r="F461" s="14"/>
      <c r="G461" s="15">
        <f>G462</f>
        <v>16723.8</v>
      </c>
      <c r="H461" s="15">
        <f>H462</f>
        <v>12397.5</v>
      </c>
    </row>
    <row r="462" spans="1:12" ht="25.5" customHeight="1">
      <c r="A462" s="12" t="s">
        <v>14</v>
      </c>
      <c r="B462" s="14" t="s">
        <v>510</v>
      </c>
      <c r="C462" s="14" t="s">
        <v>65</v>
      </c>
      <c r="D462" s="14" t="s">
        <v>50</v>
      </c>
      <c r="E462" s="14" t="s">
        <v>92</v>
      </c>
      <c r="F462" s="14" t="s">
        <v>17</v>
      </c>
      <c r="G462" s="15">
        <v>16723.8</v>
      </c>
      <c r="H462" s="15">
        <v>12397.5</v>
      </c>
    </row>
    <row r="463" spans="1:12" ht="25.5" customHeight="1">
      <c r="A463" s="12" t="s">
        <v>511</v>
      </c>
      <c r="B463" s="14" t="s">
        <v>512</v>
      </c>
      <c r="C463" s="14"/>
      <c r="D463" s="14"/>
      <c r="E463" s="14"/>
      <c r="F463" s="14"/>
      <c r="G463" s="15">
        <f>G464</f>
        <v>18955.099999999999</v>
      </c>
      <c r="H463" s="15">
        <f>H464</f>
        <v>9209.9</v>
      </c>
    </row>
    <row r="464" spans="1:12" ht="25.5" customHeight="1">
      <c r="A464" s="12" t="s">
        <v>14</v>
      </c>
      <c r="B464" s="14" t="s">
        <v>512</v>
      </c>
      <c r="C464" s="14" t="s">
        <v>65</v>
      </c>
      <c r="D464" s="14" t="s">
        <v>50</v>
      </c>
      <c r="E464" s="14" t="s">
        <v>92</v>
      </c>
      <c r="F464" s="14" t="s">
        <v>17</v>
      </c>
      <c r="G464" s="15">
        <f>18765.5+189.6</f>
        <v>18955.099999999999</v>
      </c>
      <c r="H464" s="15">
        <v>9209.9</v>
      </c>
    </row>
    <row r="465" spans="1:8" ht="22.5" customHeight="1">
      <c r="A465" s="33" t="s">
        <v>513</v>
      </c>
      <c r="B465" s="14" t="s">
        <v>514</v>
      </c>
      <c r="C465" s="14"/>
      <c r="D465" s="15"/>
      <c r="E465" s="14"/>
      <c r="F465" s="14"/>
      <c r="G465" s="15">
        <f>G466+G469+G471</f>
        <v>152547.5</v>
      </c>
      <c r="H465" s="15">
        <f>H466+H469+H471</f>
        <v>124493</v>
      </c>
    </row>
    <row r="466" spans="1:8">
      <c r="A466" s="12" t="s">
        <v>515</v>
      </c>
      <c r="B466" s="14" t="s">
        <v>516</v>
      </c>
      <c r="C466" s="14"/>
      <c r="D466" s="14"/>
      <c r="E466" s="14"/>
      <c r="F466" s="14"/>
      <c r="G466" s="15">
        <f>G467+G468</f>
        <v>6500.0999999999995</v>
      </c>
      <c r="H466" s="15">
        <f>H467+H468</f>
        <v>4082.9</v>
      </c>
    </row>
    <row r="467" spans="1:8" ht="25.5" customHeight="1">
      <c r="A467" s="12" t="s">
        <v>14</v>
      </c>
      <c r="B467" s="14" t="s">
        <v>516</v>
      </c>
      <c r="C467" s="14" t="s">
        <v>65</v>
      </c>
      <c r="D467" s="14" t="s">
        <v>50</v>
      </c>
      <c r="E467" s="14" t="s">
        <v>92</v>
      </c>
      <c r="F467" s="14" t="s">
        <v>17</v>
      </c>
      <c r="G467" s="15">
        <v>5897.7</v>
      </c>
      <c r="H467" s="15">
        <v>4082.9</v>
      </c>
    </row>
    <row r="468" spans="1:8" ht="25.5" customHeight="1">
      <c r="A468" s="12" t="s">
        <v>481</v>
      </c>
      <c r="B468" s="14" t="s">
        <v>516</v>
      </c>
      <c r="C468" s="14" t="s">
        <v>65</v>
      </c>
      <c r="D468" s="14" t="s">
        <v>50</v>
      </c>
      <c r="E468" s="14" t="s">
        <v>92</v>
      </c>
      <c r="F468" s="14" t="s">
        <v>98</v>
      </c>
      <c r="G468" s="15">
        <v>602.4</v>
      </c>
      <c r="H468" s="15">
        <v>0</v>
      </c>
    </row>
    <row r="469" spans="1:8" ht="41.25" customHeight="1">
      <c r="A469" s="12" t="s">
        <v>517</v>
      </c>
      <c r="B469" s="14" t="s">
        <v>518</v>
      </c>
      <c r="C469" s="14"/>
      <c r="D469" s="14"/>
      <c r="E469" s="14"/>
      <c r="F469" s="14"/>
      <c r="G469" s="15">
        <f>G470</f>
        <v>144517.29999999999</v>
      </c>
      <c r="H469" s="15">
        <f>H470</f>
        <v>120410.1</v>
      </c>
    </row>
    <row r="470" spans="1:8" ht="24.75" customHeight="1">
      <c r="A470" s="12" t="s">
        <v>14</v>
      </c>
      <c r="B470" s="14" t="s">
        <v>518</v>
      </c>
      <c r="C470" s="14" t="s">
        <v>65</v>
      </c>
      <c r="D470" s="14" t="s">
        <v>50</v>
      </c>
      <c r="E470" s="14" t="s">
        <v>92</v>
      </c>
      <c r="F470" s="14" t="s">
        <v>17</v>
      </c>
      <c r="G470" s="15">
        <v>144517.29999999999</v>
      </c>
      <c r="H470" s="15">
        <v>120410.1</v>
      </c>
    </row>
    <row r="471" spans="1:8" ht="62.25" customHeight="1">
      <c r="A471" s="12" t="s">
        <v>519</v>
      </c>
      <c r="B471" s="14" t="s">
        <v>520</v>
      </c>
      <c r="C471" s="14"/>
      <c r="D471" s="14"/>
      <c r="E471" s="14"/>
      <c r="F471" s="14"/>
      <c r="G471" s="15">
        <f>G472</f>
        <v>1530.1</v>
      </c>
      <c r="H471" s="15">
        <f>H472</f>
        <v>0</v>
      </c>
    </row>
    <row r="472" spans="1:8" ht="24.75" customHeight="1">
      <c r="A472" s="12" t="s">
        <v>14</v>
      </c>
      <c r="B472" s="14" t="s">
        <v>520</v>
      </c>
      <c r="C472" s="14" t="s">
        <v>65</v>
      </c>
      <c r="D472" s="14" t="s">
        <v>50</v>
      </c>
      <c r="E472" s="14" t="s">
        <v>92</v>
      </c>
      <c r="F472" s="14" t="s">
        <v>17</v>
      </c>
      <c r="G472" s="15">
        <f>1499.5+30.6</f>
        <v>1530.1</v>
      </c>
      <c r="H472" s="15">
        <v>0</v>
      </c>
    </row>
    <row r="473" spans="1:8" ht="24.75" customHeight="1">
      <c r="A473" s="12" t="s">
        <v>521</v>
      </c>
      <c r="B473" s="14" t="s">
        <v>522</v>
      </c>
      <c r="C473" s="14"/>
      <c r="D473" s="14"/>
      <c r="E473" s="14"/>
      <c r="F473" s="14"/>
      <c r="G473" s="15">
        <f t="shared" ref="G473:H474" si="31">G474</f>
        <v>40404.1</v>
      </c>
      <c r="H473" s="15">
        <f t="shared" si="31"/>
        <v>0</v>
      </c>
    </row>
    <row r="474" spans="1:8" ht="24.75" customHeight="1">
      <c r="A474" s="12" t="s">
        <v>523</v>
      </c>
      <c r="B474" s="14" t="s">
        <v>524</v>
      </c>
      <c r="C474" s="14"/>
      <c r="D474" s="14"/>
      <c r="E474" s="14"/>
      <c r="F474" s="14"/>
      <c r="G474" s="15">
        <f t="shared" si="31"/>
        <v>40404.1</v>
      </c>
      <c r="H474" s="15">
        <f t="shared" si="31"/>
        <v>0</v>
      </c>
    </row>
    <row r="475" spans="1:8" ht="24.75" customHeight="1">
      <c r="A475" s="12" t="s">
        <v>14</v>
      </c>
      <c r="B475" s="14" t="s">
        <v>524</v>
      </c>
      <c r="C475" s="14" t="s">
        <v>65</v>
      </c>
      <c r="D475" s="14" t="s">
        <v>50</v>
      </c>
      <c r="E475" s="14" t="s">
        <v>92</v>
      </c>
      <c r="F475" s="14" t="s">
        <v>17</v>
      </c>
      <c r="G475" s="15">
        <v>40404.1</v>
      </c>
      <c r="H475" s="15">
        <v>0</v>
      </c>
    </row>
    <row r="476" spans="1:8" ht="21.75" customHeight="1">
      <c r="A476" s="12" t="s">
        <v>525</v>
      </c>
      <c r="B476" s="14" t="s">
        <v>526</v>
      </c>
      <c r="C476" s="14"/>
      <c r="D476" s="14"/>
      <c r="E476" s="14"/>
      <c r="F476" s="14"/>
      <c r="G476" s="15">
        <f>G477</f>
        <v>9828.4</v>
      </c>
      <c r="H476" s="15">
        <f>H477</f>
        <v>3155.1</v>
      </c>
    </row>
    <row r="477" spans="1:8" ht="30.75" customHeight="1">
      <c r="A477" s="12" t="s">
        <v>527</v>
      </c>
      <c r="B477" s="14" t="s">
        <v>528</v>
      </c>
      <c r="C477" s="14"/>
      <c r="D477" s="14"/>
      <c r="E477" s="14"/>
      <c r="F477" s="14"/>
      <c r="G477" s="15">
        <f>G478+G480</f>
        <v>9828.4</v>
      </c>
      <c r="H477" s="15">
        <f>H478+H480</f>
        <v>3155.1</v>
      </c>
    </row>
    <row r="478" spans="1:8" ht="48" customHeight="1">
      <c r="A478" s="12" t="s">
        <v>529</v>
      </c>
      <c r="B478" s="18" t="s">
        <v>530</v>
      </c>
      <c r="C478" s="14"/>
      <c r="D478" s="14"/>
      <c r="E478" s="14"/>
      <c r="F478" s="14"/>
      <c r="G478" s="15">
        <f>G479</f>
        <v>4300</v>
      </c>
      <c r="H478" s="15">
        <f>H479</f>
        <v>0</v>
      </c>
    </row>
    <row r="479" spans="1:8" ht="30.75" customHeight="1">
      <c r="A479" s="12" t="s">
        <v>14</v>
      </c>
      <c r="B479" s="18" t="s">
        <v>530</v>
      </c>
      <c r="C479" s="14" t="s">
        <v>65</v>
      </c>
      <c r="D479" s="14" t="s">
        <v>50</v>
      </c>
      <c r="E479" s="14" t="s">
        <v>203</v>
      </c>
      <c r="F479" s="14" t="s">
        <v>17</v>
      </c>
      <c r="G479" s="15">
        <v>4300</v>
      </c>
      <c r="H479" s="15">
        <v>0</v>
      </c>
    </row>
    <row r="480" spans="1:8" ht="45.75" customHeight="1">
      <c r="A480" s="12" t="s">
        <v>531</v>
      </c>
      <c r="B480" s="14" t="s">
        <v>532</v>
      </c>
      <c r="C480" s="14"/>
      <c r="D480" s="14"/>
      <c r="E480" s="14"/>
      <c r="F480" s="14"/>
      <c r="G480" s="15">
        <f>G481</f>
        <v>5528.4</v>
      </c>
      <c r="H480" s="15">
        <f>H481</f>
        <v>3155.1</v>
      </c>
    </row>
    <row r="481" spans="1:8" ht="24.75" customHeight="1">
      <c r="A481" s="12" t="s">
        <v>14</v>
      </c>
      <c r="B481" s="14" t="s">
        <v>532</v>
      </c>
      <c r="C481" s="14" t="s">
        <v>65</v>
      </c>
      <c r="D481" s="14" t="s">
        <v>50</v>
      </c>
      <c r="E481" s="14" t="s">
        <v>203</v>
      </c>
      <c r="F481" s="14" t="s">
        <v>17</v>
      </c>
      <c r="G481" s="15">
        <v>5528.4</v>
      </c>
      <c r="H481" s="15">
        <v>3155.1</v>
      </c>
    </row>
    <row r="482" spans="1:8" ht="46.5" customHeight="1">
      <c r="A482" s="9" t="s">
        <v>533</v>
      </c>
      <c r="B482" s="8" t="s">
        <v>534</v>
      </c>
      <c r="C482" s="14"/>
      <c r="D482" s="14"/>
      <c r="E482" s="14"/>
      <c r="F482" s="14"/>
      <c r="G482" s="11">
        <f>G483+G519+G523+G545</f>
        <v>145954.19999999998</v>
      </c>
      <c r="H482" s="11">
        <f>H483+H519+H523+H545</f>
        <v>85242.2</v>
      </c>
    </row>
    <row r="483" spans="1:8" ht="43.5" customHeight="1">
      <c r="A483" s="12" t="s">
        <v>535</v>
      </c>
      <c r="B483" s="13" t="s">
        <v>536</v>
      </c>
      <c r="C483" s="13"/>
      <c r="D483" s="14"/>
      <c r="E483" s="14"/>
      <c r="F483" s="14"/>
      <c r="G483" s="15">
        <f>G484+G487+G513+G510+G516</f>
        <v>86888.2</v>
      </c>
      <c r="H483" s="15">
        <f>H484+H487+H513+H510+H516</f>
        <v>51824.299999999996</v>
      </c>
    </row>
    <row r="484" spans="1:8" ht="44.25" customHeight="1">
      <c r="A484" s="12" t="s">
        <v>537</v>
      </c>
      <c r="B484" s="13" t="s">
        <v>538</v>
      </c>
      <c r="C484" s="13"/>
      <c r="D484" s="14"/>
      <c r="E484" s="14"/>
      <c r="F484" s="14"/>
      <c r="G484" s="15">
        <f t="shared" ref="G484:H485" si="32">G485</f>
        <v>135</v>
      </c>
      <c r="H484" s="15">
        <f t="shared" si="32"/>
        <v>86.1</v>
      </c>
    </row>
    <row r="485" spans="1:8">
      <c r="A485" s="12" t="s">
        <v>257</v>
      </c>
      <c r="B485" s="13" t="s">
        <v>539</v>
      </c>
      <c r="C485" s="13"/>
      <c r="D485" s="14"/>
      <c r="E485" s="14"/>
      <c r="F485" s="14"/>
      <c r="G485" s="15">
        <f t="shared" si="32"/>
        <v>135</v>
      </c>
      <c r="H485" s="15">
        <f t="shared" si="32"/>
        <v>86.1</v>
      </c>
    </row>
    <row r="486" spans="1:8" ht="28.5" customHeight="1">
      <c r="A486" s="12" t="s">
        <v>14</v>
      </c>
      <c r="B486" s="13" t="s">
        <v>539</v>
      </c>
      <c r="C486" s="13">
        <v>602</v>
      </c>
      <c r="D486" s="14" t="s">
        <v>49</v>
      </c>
      <c r="E486" s="14" t="s">
        <v>50</v>
      </c>
      <c r="F486" s="14" t="s">
        <v>17</v>
      </c>
      <c r="G486" s="15">
        <v>135</v>
      </c>
      <c r="H486" s="15">
        <v>86.1</v>
      </c>
    </row>
    <row r="487" spans="1:8" ht="44.25" customHeight="1">
      <c r="A487" s="12" t="s">
        <v>540</v>
      </c>
      <c r="B487" s="13" t="s">
        <v>541</v>
      </c>
      <c r="C487" s="13"/>
      <c r="D487" s="14"/>
      <c r="E487" s="14"/>
      <c r="F487" s="14"/>
      <c r="G487" s="15">
        <f>G488+G503+G493+G495+G507+G501+G499</f>
        <v>84710.3</v>
      </c>
      <c r="H487" s="15">
        <f>H488+H503+H493+H495+H507+H501+H499</f>
        <v>51278.8</v>
      </c>
    </row>
    <row r="488" spans="1:8">
      <c r="A488" s="12" t="s">
        <v>257</v>
      </c>
      <c r="B488" s="13" t="s">
        <v>542</v>
      </c>
      <c r="C488" s="13"/>
      <c r="D488" s="14"/>
      <c r="E488" s="14"/>
      <c r="F488" s="14"/>
      <c r="G488" s="15">
        <f>G490+G491+G492+G489</f>
        <v>61445.299999999996</v>
      </c>
      <c r="H488" s="15">
        <f>H490+H491+H492+H489</f>
        <v>34392.5</v>
      </c>
    </row>
    <row r="489" spans="1:8" ht="28.5" customHeight="1">
      <c r="A489" s="12" t="s">
        <v>85</v>
      </c>
      <c r="B489" s="13" t="s">
        <v>542</v>
      </c>
      <c r="C489" s="13">
        <v>602</v>
      </c>
      <c r="D489" s="14" t="s">
        <v>49</v>
      </c>
      <c r="E489" s="14" t="s">
        <v>16</v>
      </c>
      <c r="F489" s="14" t="s">
        <v>87</v>
      </c>
      <c r="G489" s="15">
        <v>1977.5</v>
      </c>
      <c r="H489" s="15">
        <v>1491.4</v>
      </c>
    </row>
    <row r="490" spans="1:8" ht="22.5" customHeight="1">
      <c r="A490" s="12" t="s">
        <v>85</v>
      </c>
      <c r="B490" s="13" t="s">
        <v>542</v>
      </c>
      <c r="C490" s="13">
        <v>602</v>
      </c>
      <c r="D490" s="14" t="s">
        <v>49</v>
      </c>
      <c r="E490" s="14" t="s">
        <v>50</v>
      </c>
      <c r="F490" s="14" t="s">
        <v>87</v>
      </c>
      <c r="G490" s="15">
        <v>45873</v>
      </c>
      <c r="H490" s="15">
        <v>25351</v>
      </c>
    </row>
    <row r="491" spans="1:8" ht="28.5" customHeight="1">
      <c r="A491" s="12" t="s">
        <v>14</v>
      </c>
      <c r="B491" s="13" t="s">
        <v>542</v>
      </c>
      <c r="C491" s="13">
        <v>602</v>
      </c>
      <c r="D491" s="14" t="s">
        <v>49</v>
      </c>
      <c r="E491" s="14" t="s">
        <v>50</v>
      </c>
      <c r="F491" s="14" t="s">
        <v>17</v>
      </c>
      <c r="G491" s="15">
        <v>13345.2</v>
      </c>
      <c r="H491" s="15">
        <v>7432.7</v>
      </c>
    </row>
    <row r="492" spans="1:8" ht="24" customHeight="1">
      <c r="A492" s="12" t="s">
        <v>31</v>
      </c>
      <c r="B492" s="13" t="s">
        <v>542</v>
      </c>
      <c r="C492" s="13">
        <v>602</v>
      </c>
      <c r="D492" s="14" t="s">
        <v>49</v>
      </c>
      <c r="E492" s="14" t="s">
        <v>50</v>
      </c>
      <c r="F492" s="14" t="s">
        <v>32</v>
      </c>
      <c r="G492" s="15">
        <v>249.6</v>
      </c>
      <c r="H492" s="15">
        <v>117.4</v>
      </c>
    </row>
    <row r="493" spans="1:8" ht="24" customHeight="1">
      <c r="A493" s="12" t="s">
        <v>183</v>
      </c>
      <c r="B493" s="13" t="s">
        <v>543</v>
      </c>
      <c r="C493" s="13"/>
      <c r="D493" s="14"/>
      <c r="E493" s="14"/>
      <c r="F493" s="14"/>
      <c r="G493" s="15">
        <f>G494</f>
        <v>1010.5</v>
      </c>
      <c r="H493" s="15">
        <f>H494</f>
        <v>903.6</v>
      </c>
    </row>
    <row r="494" spans="1:8" ht="24" customHeight="1">
      <c r="A494" s="12" t="s">
        <v>221</v>
      </c>
      <c r="B494" s="13" t="s">
        <v>543</v>
      </c>
      <c r="C494" s="13">
        <v>602</v>
      </c>
      <c r="D494" s="14" t="s">
        <v>49</v>
      </c>
      <c r="E494" s="14" t="s">
        <v>463</v>
      </c>
      <c r="F494" s="14" t="s">
        <v>186</v>
      </c>
      <c r="G494" s="15">
        <v>1010.5</v>
      </c>
      <c r="H494" s="15">
        <v>903.6</v>
      </c>
    </row>
    <row r="495" spans="1:8" ht="24" customHeight="1">
      <c r="A495" s="12" t="s">
        <v>544</v>
      </c>
      <c r="B495" s="13" t="s">
        <v>545</v>
      </c>
      <c r="C495" s="13"/>
      <c r="D495" s="14"/>
      <c r="E495" s="14"/>
      <c r="F495" s="14"/>
      <c r="G495" s="15">
        <f>G497+G496+G498</f>
        <v>496.4</v>
      </c>
      <c r="H495" s="15">
        <f>H497+H496+H498</f>
        <v>149.5</v>
      </c>
    </row>
    <row r="496" spans="1:8" ht="24" customHeight="1">
      <c r="A496" s="12" t="s">
        <v>546</v>
      </c>
      <c r="B496" s="13" t="s">
        <v>545</v>
      </c>
      <c r="C496" s="13">
        <v>602</v>
      </c>
      <c r="D496" s="14" t="s">
        <v>547</v>
      </c>
      <c r="E496" s="14" t="s">
        <v>463</v>
      </c>
      <c r="F496" s="14" t="s">
        <v>548</v>
      </c>
      <c r="G496" s="15">
        <v>15</v>
      </c>
      <c r="H496" s="15">
        <v>15</v>
      </c>
    </row>
    <row r="497" spans="1:8" ht="24" customHeight="1">
      <c r="A497" s="12" t="s">
        <v>31</v>
      </c>
      <c r="B497" s="13" t="s">
        <v>545</v>
      </c>
      <c r="C497" s="13">
        <v>602</v>
      </c>
      <c r="D497" s="14" t="s">
        <v>49</v>
      </c>
      <c r="E497" s="14" t="s">
        <v>463</v>
      </c>
      <c r="F497" s="14" t="s">
        <v>32</v>
      </c>
      <c r="G497" s="15">
        <v>316</v>
      </c>
      <c r="H497" s="15">
        <v>59</v>
      </c>
    </row>
    <row r="498" spans="1:8" ht="24" customHeight="1">
      <c r="A498" s="12" t="s">
        <v>546</v>
      </c>
      <c r="B498" s="13" t="s">
        <v>545</v>
      </c>
      <c r="C498" s="13">
        <v>602</v>
      </c>
      <c r="D498" s="14" t="s">
        <v>107</v>
      </c>
      <c r="E498" s="14" t="s">
        <v>15</v>
      </c>
      <c r="F498" s="14" t="s">
        <v>548</v>
      </c>
      <c r="G498" s="15">
        <v>165.4</v>
      </c>
      <c r="H498" s="15">
        <v>75.5</v>
      </c>
    </row>
    <row r="499" spans="1:8" ht="24" customHeight="1">
      <c r="A499" s="16" t="s">
        <v>549</v>
      </c>
      <c r="B499" s="13" t="s">
        <v>550</v>
      </c>
      <c r="C499" s="13"/>
      <c r="D499" s="14"/>
      <c r="E499" s="14"/>
      <c r="F499" s="14"/>
      <c r="G499" s="15">
        <f>G500</f>
        <v>283.60000000000002</v>
      </c>
      <c r="H499" s="15">
        <f>H500</f>
        <v>162.30000000000001</v>
      </c>
    </row>
    <row r="500" spans="1:8" ht="24" customHeight="1">
      <c r="A500" s="12" t="s">
        <v>85</v>
      </c>
      <c r="B500" s="13" t="s">
        <v>550</v>
      </c>
      <c r="C500" s="13">
        <v>602</v>
      </c>
      <c r="D500" s="14" t="s">
        <v>16</v>
      </c>
      <c r="E500" s="14" t="s">
        <v>30</v>
      </c>
      <c r="F500" s="14" t="s">
        <v>87</v>
      </c>
      <c r="G500" s="15">
        <v>283.60000000000002</v>
      </c>
      <c r="H500" s="15">
        <v>162.30000000000001</v>
      </c>
    </row>
    <row r="501" spans="1:8" ht="45.75" customHeight="1">
      <c r="A501" s="12" t="s">
        <v>551</v>
      </c>
      <c r="B501" s="13" t="s">
        <v>552</v>
      </c>
      <c r="C501" s="13"/>
      <c r="D501" s="14"/>
      <c r="E501" s="14"/>
      <c r="F501" s="14"/>
      <c r="G501" s="15">
        <f>G502</f>
        <v>800.6</v>
      </c>
      <c r="H501" s="15">
        <f>H502</f>
        <v>600.6</v>
      </c>
    </row>
    <row r="502" spans="1:8" ht="24" customHeight="1">
      <c r="A502" s="12" t="s">
        <v>85</v>
      </c>
      <c r="B502" s="13" t="s">
        <v>552</v>
      </c>
      <c r="C502" s="13">
        <v>602</v>
      </c>
      <c r="D502" s="14" t="s">
        <v>16</v>
      </c>
      <c r="E502" s="14" t="s">
        <v>30</v>
      </c>
      <c r="F502" s="14" t="s">
        <v>87</v>
      </c>
      <c r="G502" s="15">
        <v>800.6</v>
      </c>
      <c r="H502" s="15">
        <v>600.6</v>
      </c>
    </row>
    <row r="503" spans="1:8" ht="39.75" customHeight="1">
      <c r="A503" s="20" t="s">
        <v>112</v>
      </c>
      <c r="B503" s="13" t="s">
        <v>553</v>
      </c>
      <c r="C503" s="13"/>
      <c r="D503" s="14"/>
      <c r="E503" s="14"/>
      <c r="F503" s="14"/>
      <c r="G503" s="15">
        <f>G505+G506+G504</f>
        <v>20628.3</v>
      </c>
      <c r="H503" s="15">
        <f>H505+H506+H504</f>
        <v>15039.300000000001</v>
      </c>
    </row>
    <row r="504" spans="1:8" ht="27" customHeight="1">
      <c r="A504" s="12" t="s">
        <v>85</v>
      </c>
      <c r="B504" s="13" t="s">
        <v>553</v>
      </c>
      <c r="C504" s="13">
        <v>602</v>
      </c>
      <c r="D504" s="14" t="s">
        <v>49</v>
      </c>
      <c r="E504" s="14" t="s">
        <v>16</v>
      </c>
      <c r="F504" s="14" t="s">
        <v>87</v>
      </c>
      <c r="G504" s="15">
        <v>948</v>
      </c>
      <c r="H504" s="15">
        <v>711</v>
      </c>
    </row>
    <row r="505" spans="1:8" ht="23.25" customHeight="1">
      <c r="A505" s="12" t="s">
        <v>85</v>
      </c>
      <c r="B505" s="13" t="s">
        <v>553</v>
      </c>
      <c r="C505" s="13">
        <v>602</v>
      </c>
      <c r="D505" s="14" t="s">
        <v>49</v>
      </c>
      <c r="E505" s="14" t="s">
        <v>50</v>
      </c>
      <c r="F505" s="14" t="s">
        <v>87</v>
      </c>
      <c r="G505" s="15">
        <f>16431.6</f>
        <v>16431.599999999999</v>
      </c>
      <c r="H505" s="15">
        <v>12323.7</v>
      </c>
    </row>
    <row r="506" spans="1:8" ht="22.5" customHeight="1">
      <c r="A506" s="12" t="s">
        <v>221</v>
      </c>
      <c r="B506" s="13" t="s">
        <v>553</v>
      </c>
      <c r="C506" s="13">
        <v>602</v>
      </c>
      <c r="D506" s="14" t="s">
        <v>49</v>
      </c>
      <c r="E506" s="14" t="s">
        <v>463</v>
      </c>
      <c r="F506" s="14" t="s">
        <v>186</v>
      </c>
      <c r="G506" s="15">
        <v>3248.7</v>
      </c>
      <c r="H506" s="15">
        <v>2004.6</v>
      </c>
    </row>
    <row r="507" spans="1:8" ht="96.75" customHeight="1">
      <c r="A507" s="12" t="s">
        <v>554</v>
      </c>
      <c r="B507" s="14" t="s">
        <v>555</v>
      </c>
      <c r="C507" s="13"/>
      <c r="D507" s="14"/>
      <c r="E507" s="14"/>
      <c r="F507" s="14"/>
      <c r="G507" s="15">
        <f>G508+G509</f>
        <v>45.6</v>
      </c>
      <c r="H507" s="15">
        <f>H508+H509</f>
        <v>31</v>
      </c>
    </row>
    <row r="508" spans="1:8" ht="24.75" customHeight="1">
      <c r="A508" s="12" t="s">
        <v>85</v>
      </c>
      <c r="B508" s="14" t="s">
        <v>555</v>
      </c>
      <c r="C508" s="13">
        <v>602</v>
      </c>
      <c r="D508" s="14" t="s">
        <v>49</v>
      </c>
      <c r="E508" s="14" t="s">
        <v>50</v>
      </c>
      <c r="F508" s="14" t="s">
        <v>87</v>
      </c>
      <c r="G508" s="15">
        <v>40.4</v>
      </c>
      <c r="H508" s="15">
        <v>31</v>
      </c>
    </row>
    <row r="509" spans="1:8" ht="23.25" customHeight="1">
      <c r="A509" s="12" t="s">
        <v>14</v>
      </c>
      <c r="B509" s="14" t="s">
        <v>555</v>
      </c>
      <c r="C509" s="13">
        <v>602</v>
      </c>
      <c r="D509" s="14" t="s">
        <v>49</v>
      </c>
      <c r="E509" s="14" t="s">
        <v>50</v>
      </c>
      <c r="F509" s="14" t="s">
        <v>17</v>
      </c>
      <c r="G509" s="15">
        <v>5.2</v>
      </c>
      <c r="H509" s="15">
        <v>0</v>
      </c>
    </row>
    <row r="510" spans="1:8" ht="40.5" customHeight="1">
      <c r="A510" s="12" t="s">
        <v>556</v>
      </c>
      <c r="B510" s="14" t="s">
        <v>557</v>
      </c>
      <c r="C510" s="13"/>
      <c r="D510" s="14"/>
      <c r="E510" s="14"/>
      <c r="F510" s="14"/>
      <c r="G510" s="15">
        <f t="shared" ref="G510:H511" si="33">G511</f>
        <v>5</v>
      </c>
      <c r="H510" s="15">
        <f t="shared" si="33"/>
        <v>1.2</v>
      </c>
    </row>
    <row r="511" spans="1:8" ht="23.25" customHeight="1">
      <c r="A511" s="16" t="s">
        <v>257</v>
      </c>
      <c r="B511" s="14" t="s">
        <v>558</v>
      </c>
      <c r="C511" s="13"/>
      <c r="D511" s="14"/>
      <c r="E511" s="14"/>
      <c r="F511" s="14"/>
      <c r="G511" s="15">
        <f t="shared" si="33"/>
        <v>5</v>
      </c>
      <c r="H511" s="15">
        <f t="shared" si="33"/>
        <v>1.2</v>
      </c>
    </row>
    <row r="512" spans="1:8" ht="23.25" customHeight="1">
      <c r="A512" s="12" t="s">
        <v>14</v>
      </c>
      <c r="B512" s="14" t="s">
        <v>558</v>
      </c>
      <c r="C512" s="13">
        <v>602</v>
      </c>
      <c r="D512" s="14" t="s">
        <v>49</v>
      </c>
      <c r="E512" s="14" t="s">
        <v>50</v>
      </c>
      <c r="F512" s="14" t="s">
        <v>17</v>
      </c>
      <c r="G512" s="15">
        <v>5</v>
      </c>
      <c r="H512" s="15">
        <v>1.2</v>
      </c>
    </row>
    <row r="513" spans="1:8" ht="37.5">
      <c r="A513" s="12" t="s">
        <v>559</v>
      </c>
      <c r="B513" s="13" t="s">
        <v>560</v>
      </c>
      <c r="C513" s="13"/>
      <c r="D513" s="14"/>
      <c r="E513" s="14"/>
      <c r="F513" s="14"/>
      <c r="G513" s="15">
        <f t="shared" ref="G513:H514" si="34">G514</f>
        <v>2032.9</v>
      </c>
      <c r="H513" s="15">
        <f t="shared" si="34"/>
        <v>457.1</v>
      </c>
    </row>
    <row r="514" spans="1:8">
      <c r="A514" s="12" t="s">
        <v>257</v>
      </c>
      <c r="B514" s="13" t="s">
        <v>561</v>
      </c>
      <c r="C514" s="13"/>
      <c r="D514" s="14"/>
      <c r="E514" s="14"/>
      <c r="F514" s="14"/>
      <c r="G514" s="15">
        <f t="shared" si="34"/>
        <v>2032.9</v>
      </c>
      <c r="H514" s="15">
        <f t="shared" si="34"/>
        <v>457.1</v>
      </c>
    </row>
    <row r="515" spans="1:8" ht="27" customHeight="1">
      <c r="A515" s="12" t="s">
        <v>14</v>
      </c>
      <c r="B515" s="13" t="s">
        <v>561</v>
      </c>
      <c r="C515" s="13">
        <v>602</v>
      </c>
      <c r="D515" s="14" t="s">
        <v>49</v>
      </c>
      <c r="E515" s="14" t="s">
        <v>50</v>
      </c>
      <c r="F515" s="14" t="s">
        <v>17</v>
      </c>
      <c r="G515" s="15">
        <f>1300+732.9</f>
        <v>2032.9</v>
      </c>
      <c r="H515" s="15">
        <v>457.1</v>
      </c>
    </row>
    <row r="516" spans="1:8" ht="27" customHeight="1">
      <c r="A516" s="12" t="s">
        <v>562</v>
      </c>
      <c r="B516" s="14" t="s">
        <v>563</v>
      </c>
      <c r="C516" s="13"/>
      <c r="D516" s="14"/>
      <c r="E516" s="14"/>
      <c r="F516" s="14"/>
      <c r="G516" s="15">
        <f t="shared" ref="G516:H517" si="35">G517</f>
        <v>5</v>
      </c>
      <c r="H516" s="15">
        <f t="shared" si="35"/>
        <v>1.1000000000000001</v>
      </c>
    </row>
    <row r="517" spans="1:8" ht="27" customHeight="1">
      <c r="A517" s="16" t="s">
        <v>257</v>
      </c>
      <c r="B517" s="14" t="s">
        <v>564</v>
      </c>
      <c r="C517" s="13"/>
      <c r="D517" s="14"/>
      <c r="E517" s="14"/>
      <c r="F517" s="14"/>
      <c r="G517" s="15">
        <f t="shared" si="35"/>
        <v>5</v>
      </c>
      <c r="H517" s="15">
        <f t="shared" si="35"/>
        <v>1.1000000000000001</v>
      </c>
    </row>
    <row r="518" spans="1:8" ht="27" customHeight="1">
      <c r="A518" s="12" t="s">
        <v>14</v>
      </c>
      <c r="B518" s="14" t="s">
        <v>564</v>
      </c>
      <c r="C518" s="13">
        <v>602</v>
      </c>
      <c r="D518" s="14" t="s">
        <v>49</v>
      </c>
      <c r="E518" s="14" t="s">
        <v>50</v>
      </c>
      <c r="F518" s="14" t="s">
        <v>17</v>
      </c>
      <c r="G518" s="15">
        <v>5</v>
      </c>
      <c r="H518" s="15">
        <v>1.1000000000000001</v>
      </c>
    </row>
    <row r="519" spans="1:8" ht="53.25" customHeight="1">
      <c r="A519" s="12" t="s">
        <v>565</v>
      </c>
      <c r="B519" s="13" t="s">
        <v>566</v>
      </c>
      <c r="C519" s="13"/>
      <c r="D519" s="14"/>
      <c r="E519" s="14"/>
      <c r="F519" s="14"/>
      <c r="G519" s="15">
        <f t="shared" ref="G519:H521" si="36">G520</f>
        <v>5627.6</v>
      </c>
      <c r="H519" s="15">
        <f t="shared" si="36"/>
        <v>3995</v>
      </c>
    </row>
    <row r="520" spans="1:8" ht="44.25" customHeight="1">
      <c r="A520" s="12" t="s">
        <v>567</v>
      </c>
      <c r="B520" s="13" t="s">
        <v>568</v>
      </c>
      <c r="C520" s="13"/>
      <c r="D520" s="14"/>
      <c r="E520" s="14"/>
      <c r="F520" s="14"/>
      <c r="G520" s="15">
        <f t="shared" si="36"/>
        <v>5627.6</v>
      </c>
      <c r="H520" s="15">
        <f t="shared" si="36"/>
        <v>3995</v>
      </c>
    </row>
    <row r="521" spans="1:8" ht="78" customHeight="1">
      <c r="A521" s="12" t="s">
        <v>569</v>
      </c>
      <c r="B521" s="34" t="s">
        <v>570</v>
      </c>
      <c r="C521" s="13"/>
      <c r="D521" s="14"/>
      <c r="E521" s="14"/>
      <c r="F521" s="14"/>
      <c r="G521" s="15">
        <f t="shared" si="36"/>
        <v>5627.6</v>
      </c>
      <c r="H521" s="15">
        <f t="shared" si="36"/>
        <v>3995</v>
      </c>
    </row>
    <row r="522" spans="1:8">
      <c r="A522" s="12" t="s">
        <v>51</v>
      </c>
      <c r="B522" s="34" t="s">
        <v>570</v>
      </c>
      <c r="C522" s="13">
        <v>602</v>
      </c>
      <c r="D522" s="14" t="s">
        <v>49</v>
      </c>
      <c r="E522" s="14" t="s">
        <v>463</v>
      </c>
      <c r="F522" s="14" t="s">
        <v>53</v>
      </c>
      <c r="G522" s="15">
        <v>5627.6</v>
      </c>
      <c r="H522" s="15">
        <v>3995</v>
      </c>
    </row>
    <row r="523" spans="1:8">
      <c r="A523" s="12" t="s">
        <v>571</v>
      </c>
      <c r="B523" s="13" t="s">
        <v>572</v>
      </c>
      <c r="C523" s="13"/>
      <c r="D523" s="14"/>
      <c r="E523" s="14"/>
      <c r="F523" s="14"/>
      <c r="G523" s="15">
        <f>G524+G530+G542</f>
        <v>51492.5</v>
      </c>
      <c r="H523" s="15">
        <f>H524+H530+H542</f>
        <v>28060.799999999999</v>
      </c>
    </row>
    <row r="524" spans="1:8" ht="33" customHeight="1">
      <c r="A524" s="12" t="s">
        <v>573</v>
      </c>
      <c r="B524" s="13" t="s">
        <v>574</v>
      </c>
      <c r="C524" s="13"/>
      <c r="D524" s="14"/>
      <c r="E524" s="14"/>
      <c r="F524" s="14"/>
      <c r="G524" s="15">
        <f>G525</f>
        <v>2207.9</v>
      </c>
      <c r="H524" s="15">
        <f>H525</f>
        <v>1320.2</v>
      </c>
    </row>
    <row r="525" spans="1:8" ht="59.25" customHeight="1">
      <c r="A525" s="12" t="s">
        <v>575</v>
      </c>
      <c r="B525" s="14" t="s">
        <v>576</v>
      </c>
      <c r="C525" s="13"/>
      <c r="D525" s="14"/>
      <c r="E525" s="14"/>
      <c r="F525" s="14"/>
      <c r="G525" s="15">
        <f>G527+G528+G529+G526</f>
        <v>2207.9</v>
      </c>
      <c r="H525" s="15">
        <f>H527+H528+H529+H526</f>
        <v>1320.2</v>
      </c>
    </row>
    <row r="526" spans="1:8" ht="23.25" customHeight="1">
      <c r="A526" s="12" t="s">
        <v>14</v>
      </c>
      <c r="B526" s="14" t="s">
        <v>576</v>
      </c>
      <c r="C526" s="13">
        <v>602</v>
      </c>
      <c r="D526" s="14" t="s">
        <v>331</v>
      </c>
      <c r="E526" s="14" t="s">
        <v>30</v>
      </c>
      <c r="F526" s="14" t="s">
        <v>17</v>
      </c>
      <c r="G526" s="15">
        <v>55</v>
      </c>
      <c r="H526" s="15">
        <v>11.7</v>
      </c>
    </row>
    <row r="527" spans="1:8" ht="27" customHeight="1">
      <c r="A527" s="12" t="s">
        <v>14</v>
      </c>
      <c r="B527" s="14" t="s">
        <v>576</v>
      </c>
      <c r="C527" s="13">
        <v>606</v>
      </c>
      <c r="D527" s="14" t="s">
        <v>331</v>
      </c>
      <c r="E527" s="14" t="s">
        <v>30</v>
      </c>
      <c r="F527" s="14" t="s">
        <v>17</v>
      </c>
      <c r="G527" s="15">
        <v>18.8</v>
      </c>
      <c r="H527" s="15">
        <v>12.1</v>
      </c>
    </row>
    <row r="528" spans="1:8" ht="22.5" customHeight="1">
      <c r="A528" s="12" t="s">
        <v>263</v>
      </c>
      <c r="B528" s="14" t="s">
        <v>576</v>
      </c>
      <c r="C528" s="13">
        <v>602</v>
      </c>
      <c r="D528" s="14" t="s">
        <v>331</v>
      </c>
      <c r="E528" s="14" t="s">
        <v>30</v>
      </c>
      <c r="F528" s="14" t="s">
        <v>264</v>
      </c>
      <c r="G528" s="15">
        <v>932.1</v>
      </c>
      <c r="H528" s="15">
        <v>504.5</v>
      </c>
    </row>
    <row r="529" spans="1:8" ht="20.25" customHeight="1">
      <c r="A529" s="12" t="s">
        <v>263</v>
      </c>
      <c r="B529" s="14" t="s">
        <v>576</v>
      </c>
      <c r="C529" s="13">
        <v>606</v>
      </c>
      <c r="D529" s="14" t="s">
        <v>331</v>
      </c>
      <c r="E529" s="14" t="s">
        <v>30</v>
      </c>
      <c r="F529" s="14" t="s">
        <v>264</v>
      </c>
      <c r="G529" s="15">
        <v>1202</v>
      </c>
      <c r="H529" s="15">
        <v>791.9</v>
      </c>
    </row>
    <row r="530" spans="1:8" ht="28.5" customHeight="1">
      <c r="A530" s="12" t="s">
        <v>577</v>
      </c>
      <c r="B530" s="13" t="s">
        <v>578</v>
      </c>
      <c r="C530" s="13"/>
      <c r="D530" s="14"/>
      <c r="E530" s="14"/>
      <c r="F530" s="14"/>
      <c r="G530" s="15">
        <f>G534+G531+G536+G538+G540</f>
        <v>48984.6</v>
      </c>
      <c r="H530" s="15">
        <f>H534+H531+H536+H538+H540</f>
        <v>26440.6</v>
      </c>
    </row>
    <row r="531" spans="1:8" ht="43.5" customHeight="1">
      <c r="A531" s="12" t="s">
        <v>579</v>
      </c>
      <c r="B531" s="14" t="s">
        <v>580</v>
      </c>
      <c r="C531" s="14"/>
      <c r="D531" s="14"/>
      <c r="E531" s="14"/>
      <c r="F531" s="14"/>
      <c r="G531" s="15">
        <f>G532+G533</f>
        <v>4934</v>
      </c>
      <c r="H531" s="15">
        <f>H532+H533</f>
        <v>3476.1</v>
      </c>
    </row>
    <row r="532" spans="1:8" ht="20.25" customHeight="1">
      <c r="A532" s="12" t="s">
        <v>14</v>
      </c>
      <c r="B532" s="14" t="s">
        <v>580</v>
      </c>
      <c r="C532" s="14" t="s">
        <v>65</v>
      </c>
      <c r="D532" s="14" t="s">
        <v>331</v>
      </c>
      <c r="E532" s="14" t="s">
        <v>49</v>
      </c>
      <c r="F532" s="14" t="s">
        <v>17</v>
      </c>
      <c r="G532" s="15">
        <v>45</v>
      </c>
      <c r="H532" s="15">
        <v>12.9</v>
      </c>
    </row>
    <row r="533" spans="1:8">
      <c r="A533" s="12" t="s">
        <v>581</v>
      </c>
      <c r="B533" s="14" t="s">
        <v>580</v>
      </c>
      <c r="C533" s="14" t="s">
        <v>65</v>
      </c>
      <c r="D533" s="14" t="s">
        <v>331</v>
      </c>
      <c r="E533" s="14" t="s">
        <v>49</v>
      </c>
      <c r="F533" s="14" t="s">
        <v>582</v>
      </c>
      <c r="G533" s="15">
        <v>4889</v>
      </c>
      <c r="H533" s="15">
        <v>3463.2</v>
      </c>
    </row>
    <row r="534" spans="1:8" ht="38.25" customHeight="1">
      <c r="A534" s="12" t="s">
        <v>583</v>
      </c>
      <c r="B534" s="14" t="s">
        <v>584</v>
      </c>
      <c r="C534" s="13"/>
      <c r="D534" s="14"/>
      <c r="E534" s="14"/>
      <c r="F534" s="14"/>
      <c r="G534" s="15">
        <f>G535</f>
        <v>168.6</v>
      </c>
      <c r="H534" s="15">
        <f>H535</f>
        <v>126.5</v>
      </c>
    </row>
    <row r="535" spans="1:8" ht="22.5" customHeight="1">
      <c r="A535" s="12" t="s">
        <v>585</v>
      </c>
      <c r="B535" s="14" t="s">
        <v>584</v>
      </c>
      <c r="C535" s="13">
        <v>602</v>
      </c>
      <c r="D535" s="14" t="s">
        <v>331</v>
      </c>
      <c r="E535" s="14" t="s">
        <v>30</v>
      </c>
      <c r="F535" s="14" t="s">
        <v>586</v>
      </c>
      <c r="G535" s="15">
        <v>168.6</v>
      </c>
      <c r="H535" s="15">
        <v>126.5</v>
      </c>
    </row>
    <row r="536" spans="1:8" ht="44.25" customHeight="1">
      <c r="A536" s="12" t="s">
        <v>587</v>
      </c>
      <c r="B536" s="14" t="s">
        <v>588</v>
      </c>
      <c r="C536" s="14"/>
      <c r="D536" s="14"/>
      <c r="E536" s="14"/>
      <c r="F536" s="14"/>
      <c r="G536" s="15">
        <f>G537</f>
        <v>37780</v>
      </c>
      <c r="H536" s="15">
        <f>H537</f>
        <v>21785</v>
      </c>
    </row>
    <row r="537" spans="1:8" ht="28.5" customHeight="1">
      <c r="A537" s="12" t="s">
        <v>263</v>
      </c>
      <c r="B537" s="14" t="s">
        <v>588</v>
      </c>
      <c r="C537" s="13">
        <v>602</v>
      </c>
      <c r="D537" s="14" t="s">
        <v>331</v>
      </c>
      <c r="E537" s="14" t="s">
        <v>30</v>
      </c>
      <c r="F537" s="14" t="s">
        <v>264</v>
      </c>
      <c r="G537" s="15">
        <v>37780</v>
      </c>
      <c r="H537" s="15">
        <v>21785</v>
      </c>
    </row>
    <row r="538" spans="1:8" ht="42.75" customHeight="1">
      <c r="A538" s="12" t="s">
        <v>589</v>
      </c>
      <c r="B538" s="14" t="s">
        <v>590</v>
      </c>
      <c r="C538" s="13"/>
      <c r="D538" s="14"/>
      <c r="E538" s="14"/>
      <c r="F538" s="14"/>
      <c r="G538" s="15">
        <f>G539</f>
        <v>6000</v>
      </c>
      <c r="H538" s="15">
        <f>H539</f>
        <v>1005</v>
      </c>
    </row>
    <row r="539" spans="1:8" ht="28.5" customHeight="1">
      <c r="A539" s="12" t="s">
        <v>263</v>
      </c>
      <c r="B539" s="14" t="s">
        <v>590</v>
      </c>
      <c r="C539" s="13">
        <v>602</v>
      </c>
      <c r="D539" s="14" t="s">
        <v>331</v>
      </c>
      <c r="E539" s="14" t="s">
        <v>30</v>
      </c>
      <c r="F539" s="14" t="s">
        <v>264</v>
      </c>
      <c r="G539" s="15">
        <v>6000</v>
      </c>
      <c r="H539" s="15">
        <v>1005</v>
      </c>
    </row>
    <row r="540" spans="1:8" ht="42.75" customHeight="1">
      <c r="A540" s="12" t="s">
        <v>591</v>
      </c>
      <c r="B540" s="14" t="s">
        <v>592</v>
      </c>
      <c r="C540" s="13"/>
      <c r="D540" s="14"/>
      <c r="E540" s="14"/>
      <c r="F540" s="14"/>
      <c r="G540" s="15">
        <f>G541</f>
        <v>102</v>
      </c>
      <c r="H540" s="15">
        <f>H541</f>
        <v>48</v>
      </c>
    </row>
    <row r="541" spans="1:8" ht="28.5" customHeight="1">
      <c r="A541" s="12" t="s">
        <v>263</v>
      </c>
      <c r="B541" s="14" t="s">
        <v>592</v>
      </c>
      <c r="C541" s="13">
        <v>602</v>
      </c>
      <c r="D541" s="14" t="s">
        <v>331</v>
      </c>
      <c r="E541" s="14" t="s">
        <v>30</v>
      </c>
      <c r="F541" s="14" t="s">
        <v>264</v>
      </c>
      <c r="G541" s="15">
        <v>102</v>
      </c>
      <c r="H541" s="15">
        <v>48</v>
      </c>
    </row>
    <row r="542" spans="1:8" ht="23.25" customHeight="1">
      <c r="A542" s="12" t="s">
        <v>593</v>
      </c>
      <c r="B542" s="14" t="s">
        <v>594</v>
      </c>
      <c r="C542" s="14"/>
      <c r="D542" s="14"/>
      <c r="E542" s="14"/>
      <c r="F542" s="14"/>
      <c r="G542" s="15">
        <f t="shared" ref="G542:H543" si="37">G543</f>
        <v>300</v>
      </c>
      <c r="H542" s="15">
        <f t="shared" si="37"/>
        <v>300</v>
      </c>
    </row>
    <row r="543" spans="1:8" ht="42.75" customHeight="1">
      <c r="A543" s="12" t="s">
        <v>595</v>
      </c>
      <c r="B543" s="14" t="s">
        <v>596</v>
      </c>
      <c r="C543" s="14"/>
      <c r="D543" s="14"/>
      <c r="E543" s="14"/>
      <c r="F543" s="14"/>
      <c r="G543" s="15">
        <f t="shared" si="37"/>
        <v>300</v>
      </c>
      <c r="H543" s="15">
        <f t="shared" si="37"/>
        <v>300</v>
      </c>
    </row>
    <row r="544" spans="1:8">
      <c r="A544" s="12" t="s">
        <v>51</v>
      </c>
      <c r="B544" s="14" t="s">
        <v>596</v>
      </c>
      <c r="C544" s="14" t="s">
        <v>110</v>
      </c>
      <c r="D544" s="14" t="s">
        <v>50</v>
      </c>
      <c r="E544" s="14" t="s">
        <v>49</v>
      </c>
      <c r="F544" s="14" t="s">
        <v>53</v>
      </c>
      <c r="G544" s="15">
        <v>300</v>
      </c>
      <c r="H544" s="15">
        <v>300</v>
      </c>
    </row>
    <row r="545" spans="1:14" ht="30.75" customHeight="1">
      <c r="A545" s="12" t="s">
        <v>597</v>
      </c>
      <c r="B545" s="13" t="s">
        <v>598</v>
      </c>
      <c r="C545" s="13"/>
      <c r="D545" s="14"/>
      <c r="E545" s="14"/>
      <c r="F545" s="14"/>
      <c r="G545" s="15">
        <f>G546</f>
        <v>1945.8999999999999</v>
      </c>
      <c r="H545" s="15">
        <f>H546</f>
        <v>1362.1</v>
      </c>
    </row>
    <row r="546" spans="1:14" ht="39" customHeight="1">
      <c r="A546" s="12" t="s">
        <v>599</v>
      </c>
      <c r="B546" s="13" t="s">
        <v>600</v>
      </c>
      <c r="C546" s="13"/>
      <c r="D546" s="14"/>
      <c r="E546" s="14"/>
      <c r="F546" s="14"/>
      <c r="G546" s="15">
        <f>G549+G547</f>
        <v>1945.8999999999999</v>
      </c>
      <c r="H546" s="15">
        <f>H549+H547</f>
        <v>1362.1</v>
      </c>
    </row>
    <row r="547" spans="1:14" ht="27" customHeight="1">
      <c r="A547" s="12" t="s">
        <v>601</v>
      </c>
      <c r="B547" s="14" t="s">
        <v>602</v>
      </c>
      <c r="C547" s="13"/>
      <c r="D547" s="14"/>
      <c r="E547" s="14"/>
      <c r="F547" s="14"/>
      <c r="G547" s="15">
        <f>G548</f>
        <v>453.5</v>
      </c>
      <c r="H547" s="15">
        <f>H548</f>
        <v>265.5</v>
      </c>
    </row>
    <row r="548" spans="1:14" ht="26.25" customHeight="1">
      <c r="A548" s="12" t="s">
        <v>85</v>
      </c>
      <c r="B548" s="14" t="s">
        <v>602</v>
      </c>
      <c r="C548" s="13">
        <v>602</v>
      </c>
      <c r="D548" s="14" t="s">
        <v>49</v>
      </c>
      <c r="E548" s="14" t="s">
        <v>50</v>
      </c>
      <c r="F548" s="14" t="s">
        <v>87</v>
      </c>
      <c r="G548" s="15">
        <v>453.5</v>
      </c>
      <c r="H548" s="15">
        <v>265.5</v>
      </c>
    </row>
    <row r="549" spans="1:14" ht="113.25" customHeight="1">
      <c r="A549" s="12" t="s">
        <v>603</v>
      </c>
      <c r="B549" s="14" t="s">
        <v>604</v>
      </c>
      <c r="C549" s="13"/>
      <c r="D549" s="14"/>
      <c r="E549" s="14"/>
      <c r="F549" s="14"/>
      <c r="G549" s="15">
        <f>G550+G551</f>
        <v>1492.3999999999999</v>
      </c>
      <c r="H549" s="15">
        <f>H550+H551</f>
        <v>1096.5999999999999</v>
      </c>
    </row>
    <row r="550" spans="1:14" ht="25.5" customHeight="1">
      <c r="A550" s="12" t="s">
        <v>85</v>
      </c>
      <c r="B550" s="14" t="s">
        <v>604</v>
      </c>
      <c r="C550" s="13">
        <v>602</v>
      </c>
      <c r="D550" s="14" t="s">
        <v>49</v>
      </c>
      <c r="E550" s="14" t="s">
        <v>50</v>
      </c>
      <c r="F550" s="14" t="s">
        <v>87</v>
      </c>
      <c r="G550" s="15">
        <v>1355.6</v>
      </c>
      <c r="H550" s="15">
        <v>1016.8</v>
      </c>
    </row>
    <row r="551" spans="1:14" ht="23.25" customHeight="1">
      <c r="A551" s="12" t="s">
        <v>14</v>
      </c>
      <c r="B551" s="14" t="s">
        <v>604</v>
      </c>
      <c r="C551" s="13">
        <v>602</v>
      </c>
      <c r="D551" s="14" t="s">
        <v>49</v>
      </c>
      <c r="E551" s="14" t="s">
        <v>50</v>
      </c>
      <c r="F551" s="14" t="s">
        <v>17</v>
      </c>
      <c r="G551" s="15">
        <v>136.80000000000001</v>
      </c>
      <c r="H551" s="15">
        <v>79.8</v>
      </c>
    </row>
    <row r="552" spans="1:14" ht="38.25" customHeight="1">
      <c r="A552" s="9" t="s">
        <v>605</v>
      </c>
      <c r="B552" s="8" t="s">
        <v>606</v>
      </c>
      <c r="C552" s="8"/>
      <c r="D552" s="10"/>
      <c r="E552" s="10"/>
      <c r="F552" s="10"/>
      <c r="G552" s="11">
        <f>G553+G560</f>
        <v>37847.699999999997</v>
      </c>
      <c r="H552" s="11">
        <f>H553+H560</f>
        <v>24062.699999999997</v>
      </c>
    </row>
    <row r="553" spans="1:14" ht="36.75" customHeight="1">
      <c r="A553" s="12" t="s">
        <v>607</v>
      </c>
      <c r="B553" s="13" t="s">
        <v>608</v>
      </c>
      <c r="C553" s="14"/>
      <c r="D553" s="14"/>
      <c r="E553" s="14"/>
      <c r="F553" s="14"/>
      <c r="G553" s="15">
        <f>G554+G558</f>
        <v>25374</v>
      </c>
      <c r="H553" s="15">
        <f>H554+H558</f>
        <v>16460.8</v>
      </c>
    </row>
    <row r="554" spans="1:14">
      <c r="A554" s="16" t="s">
        <v>609</v>
      </c>
      <c r="B554" s="13" t="s">
        <v>610</v>
      </c>
      <c r="C554" s="14"/>
      <c r="D554" s="14"/>
      <c r="E554" s="14"/>
      <c r="F554" s="14"/>
      <c r="G554" s="15">
        <f>G555+G556+G557</f>
        <v>14840</v>
      </c>
      <c r="H554" s="15">
        <f>H555+H556+H557</f>
        <v>9430.4</v>
      </c>
    </row>
    <row r="555" spans="1:14" ht="23.25" customHeight="1">
      <c r="A555" s="12" t="s">
        <v>221</v>
      </c>
      <c r="B555" s="13" t="s">
        <v>610</v>
      </c>
      <c r="C555" s="14" t="s">
        <v>611</v>
      </c>
      <c r="D555" s="14" t="s">
        <v>49</v>
      </c>
      <c r="E555" s="14" t="s">
        <v>463</v>
      </c>
      <c r="F555" s="14" t="s">
        <v>186</v>
      </c>
      <c r="G555" s="15">
        <v>13377.3</v>
      </c>
      <c r="H555" s="15">
        <v>8996.7999999999993</v>
      </c>
    </row>
    <row r="556" spans="1:14" ht="25.5" customHeight="1">
      <c r="A556" s="12" t="s">
        <v>14</v>
      </c>
      <c r="B556" s="13" t="s">
        <v>610</v>
      </c>
      <c r="C556" s="14" t="s">
        <v>611</v>
      </c>
      <c r="D556" s="14" t="s">
        <v>49</v>
      </c>
      <c r="E556" s="14" t="s">
        <v>463</v>
      </c>
      <c r="F556" s="14" t="s">
        <v>17</v>
      </c>
      <c r="G556" s="15">
        <v>1462.6</v>
      </c>
      <c r="H556" s="35">
        <v>433.6</v>
      </c>
    </row>
    <row r="557" spans="1:14">
      <c r="A557" s="12" t="s">
        <v>31</v>
      </c>
      <c r="B557" s="13" t="s">
        <v>610</v>
      </c>
      <c r="C557" s="14" t="s">
        <v>611</v>
      </c>
      <c r="D557" s="14" t="s">
        <v>49</v>
      </c>
      <c r="E557" s="14" t="s">
        <v>463</v>
      </c>
      <c r="F557" s="14" t="s">
        <v>32</v>
      </c>
      <c r="G557" s="15">
        <v>0.1</v>
      </c>
      <c r="H557" s="15">
        <v>0</v>
      </c>
    </row>
    <row r="558" spans="1:14" ht="41.25" customHeight="1">
      <c r="A558" s="20" t="s">
        <v>112</v>
      </c>
      <c r="B558" s="13" t="s">
        <v>612</v>
      </c>
      <c r="C558" s="14"/>
      <c r="D558" s="14"/>
      <c r="E558" s="14"/>
      <c r="F558" s="14"/>
      <c r="G558" s="15">
        <f>G559</f>
        <v>10534</v>
      </c>
      <c r="H558" s="15">
        <f>H559</f>
        <v>7030.4</v>
      </c>
    </row>
    <row r="559" spans="1:14" ht="20.25" customHeight="1">
      <c r="A559" s="12" t="s">
        <v>221</v>
      </c>
      <c r="B559" s="13" t="s">
        <v>612</v>
      </c>
      <c r="C559" s="14" t="s">
        <v>611</v>
      </c>
      <c r="D559" s="14" t="s">
        <v>49</v>
      </c>
      <c r="E559" s="14" t="s">
        <v>463</v>
      </c>
      <c r="F559" s="14" t="s">
        <v>186</v>
      </c>
      <c r="G559" s="15">
        <v>10534</v>
      </c>
      <c r="H559" s="15">
        <v>7030.4</v>
      </c>
      <c r="I559" s="43"/>
      <c r="J559" s="44"/>
      <c r="K559" s="44"/>
      <c r="L559" s="44"/>
      <c r="M559" s="44"/>
      <c r="N559" s="44"/>
    </row>
    <row r="560" spans="1:14" ht="58.5" customHeight="1">
      <c r="A560" s="12" t="s">
        <v>613</v>
      </c>
      <c r="B560" s="13" t="s">
        <v>614</v>
      </c>
      <c r="C560" s="13"/>
      <c r="D560" s="14"/>
      <c r="E560" s="14"/>
      <c r="F560" s="14"/>
      <c r="G560" s="15">
        <f>G561+G565</f>
        <v>12473.7</v>
      </c>
      <c r="H560" s="15">
        <f>H561+H565</f>
        <v>7601.9</v>
      </c>
      <c r="I560" s="36"/>
      <c r="J560" s="36"/>
      <c r="K560" s="36"/>
      <c r="L560" s="36"/>
      <c r="M560" s="36"/>
      <c r="N560" s="36"/>
    </row>
    <row r="561" spans="1:14" ht="21" customHeight="1">
      <c r="A561" s="12" t="s">
        <v>257</v>
      </c>
      <c r="B561" s="13" t="s">
        <v>615</v>
      </c>
      <c r="C561" s="13"/>
      <c r="D561" s="14"/>
      <c r="E561" s="14"/>
      <c r="F561" s="14"/>
      <c r="G561" s="15">
        <f>G562+G563+G564</f>
        <v>9868.3000000000011</v>
      </c>
      <c r="H561" s="15">
        <f>H562+H563+H564</f>
        <v>5647.8</v>
      </c>
      <c r="I561" s="36"/>
      <c r="J561" s="36"/>
      <c r="K561" s="36"/>
      <c r="L561" s="36"/>
      <c r="M561" s="36"/>
      <c r="N561" s="36"/>
    </row>
    <row r="562" spans="1:14" ht="21" customHeight="1">
      <c r="A562" s="12" t="s">
        <v>85</v>
      </c>
      <c r="B562" s="13" t="s">
        <v>615</v>
      </c>
      <c r="C562" s="14" t="s">
        <v>611</v>
      </c>
      <c r="D562" s="14" t="s">
        <v>49</v>
      </c>
      <c r="E562" s="14" t="s">
        <v>75</v>
      </c>
      <c r="F562" s="14" t="s">
        <v>87</v>
      </c>
      <c r="G562" s="37">
        <f>8627.2-82</f>
        <v>8545.2000000000007</v>
      </c>
      <c r="H562" s="37">
        <v>5186.8</v>
      </c>
      <c r="I562" s="36"/>
      <c r="J562" s="36"/>
      <c r="K562" s="36"/>
      <c r="L562" s="36"/>
      <c r="M562" s="36"/>
      <c r="N562" s="36"/>
    </row>
    <row r="563" spans="1:14" ht="27.75" customHeight="1">
      <c r="A563" s="12" t="s">
        <v>14</v>
      </c>
      <c r="B563" s="13" t="s">
        <v>615</v>
      </c>
      <c r="C563" s="14" t="s">
        <v>611</v>
      </c>
      <c r="D563" s="14" t="s">
        <v>49</v>
      </c>
      <c r="E563" s="14" t="s">
        <v>75</v>
      </c>
      <c r="F563" s="14" t="s">
        <v>17</v>
      </c>
      <c r="G563" s="37">
        <v>1241.0999999999999</v>
      </c>
      <c r="H563" s="37">
        <v>393.1</v>
      </c>
      <c r="I563" s="36"/>
      <c r="J563" s="36"/>
      <c r="K563" s="36"/>
      <c r="L563" s="36"/>
      <c r="M563" s="36"/>
      <c r="N563" s="36"/>
    </row>
    <row r="564" spans="1:14" ht="27.75" customHeight="1">
      <c r="A564" s="12" t="s">
        <v>263</v>
      </c>
      <c r="B564" s="13" t="s">
        <v>615</v>
      </c>
      <c r="C564" s="14" t="s">
        <v>611</v>
      </c>
      <c r="D564" s="14" t="s">
        <v>49</v>
      </c>
      <c r="E564" s="14" t="s">
        <v>75</v>
      </c>
      <c r="F564" s="14" t="s">
        <v>264</v>
      </c>
      <c r="G564" s="37">
        <v>82</v>
      </c>
      <c r="H564" s="37">
        <v>67.900000000000006</v>
      </c>
      <c r="I564" s="36"/>
      <c r="J564" s="36"/>
      <c r="K564" s="36"/>
      <c r="L564" s="36"/>
      <c r="M564" s="36"/>
      <c r="N564" s="36"/>
    </row>
    <row r="565" spans="1:14" ht="42" customHeight="1">
      <c r="A565" s="20" t="s">
        <v>112</v>
      </c>
      <c r="B565" s="13" t="s">
        <v>616</v>
      </c>
      <c r="C565" s="14"/>
      <c r="D565" s="14"/>
      <c r="E565" s="14"/>
      <c r="F565" s="14"/>
      <c r="G565" s="37">
        <f>G566</f>
        <v>2605.4</v>
      </c>
      <c r="H565" s="37">
        <f>H566</f>
        <v>1954.1</v>
      </c>
      <c r="I565" s="36"/>
      <c r="J565" s="36"/>
      <c r="K565" s="36"/>
      <c r="L565" s="36"/>
      <c r="M565" s="36"/>
      <c r="N565" s="36"/>
    </row>
    <row r="566" spans="1:14" ht="20.25" customHeight="1">
      <c r="A566" s="12" t="s">
        <v>85</v>
      </c>
      <c r="B566" s="13" t="s">
        <v>616</v>
      </c>
      <c r="C566" s="14" t="s">
        <v>611</v>
      </c>
      <c r="D566" s="14" t="s">
        <v>49</v>
      </c>
      <c r="E566" s="14" t="s">
        <v>75</v>
      </c>
      <c r="F566" s="14" t="s">
        <v>87</v>
      </c>
      <c r="G566" s="37">
        <v>2605.4</v>
      </c>
      <c r="H566" s="15">
        <v>1954.1</v>
      </c>
      <c r="I566" s="36"/>
      <c r="J566" s="36"/>
      <c r="K566" s="36"/>
      <c r="L566" s="36"/>
      <c r="M566" s="36"/>
      <c r="N566" s="36"/>
    </row>
    <row r="567" spans="1:14" ht="41.25" customHeight="1">
      <c r="A567" s="9" t="s">
        <v>617</v>
      </c>
      <c r="B567" s="8" t="s">
        <v>618</v>
      </c>
      <c r="C567" s="10"/>
      <c r="D567" s="10"/>
      <c r="E567" s="10"/>
      <c r="F567" s="10"/>
      <c r="G567" s="11">
        <f>G568+G579+G588+G592+G595+G598</f>
        <v>22213.200000000001</v>
      </c>
      <c r="H567" s="11">
        <f>H568+H579+H588+H592+H595+H598</f>
        <v>14772.300000000001</v>
      </c>
    </row>
    <row r="568" spans="1:14" ht="41.25" customHeight="1">
      <c r="A568" s="22" t="s">
        <v>619</v>
      </c>
      <c r="B568" s="13" t="s">
        <v>620</v>
      </c>
      <c r="C568" s="14"/>
      <c r="D568" s="14"/>
      <c r="E568" s="14"/>
      <c r="F568" s="14"/>
      <c r="G568" s="15">
        <f>G569+G571+G573+G575+G577</f>
        <v>1834.4</v>
      </c>
      <c r="H568" s="15">
        <f>H569+H571+H573+H575+H577</f>
        <v>590.09999999999991</v>
      </c>
    </row>
    <row r="569" spans="1:14">
      <c r="A569" s="12" t="s">
        <v>468</v>
      </c>
      <c r="B569" s="13" t="s">
        <v>621</v>
      </c>
      <c r="C569" s="14"/>
      <c r="D569" s="14"/>
      <c r="E569" s="14"/>
      <c r="F569" s="14"/>
      <c r="G569" s="15">
        <f>G570</f>
        <v>255.1</v>
      </c>
      <c r="H569" s="15">
        <f>H570</f>
        <v>28</v>
      </c>
    </row>
    <row r="570" spans="1:14" ht="21" customHeight="1">
      <c r="A570" s="12" t="s">
        <v>14</v>
      </c>
      <c r="B570" s="13" t="s">
        <v>621</v>
      </c>
      <c r="C570" s="14" t="s">
        <v>65</v>
      </c>
      <c r="D570" s="14" t="s">
        <v>50</v>
      </c>
      <c r="E570" s="14" t="s">
        <v>469</v>
      </c>
      <c r="F570" s="14" t="s">
        <v>17</v>
      </c>
      <c r="G570" s="15">
        <v>255.1</v>
      </c>
      <c r="H570" s="15">
        <v>28</v>
      </c>
    </row>
    <row r="571" spans="1:14">
      <c r="A571" s="12" t="s">
        <v>544</v>
      </c>
      <c r="B571" s="13" t="s">
        <v>622</v>
      </c>
      <c r="C571" s="14"/>
      <c r="D571" s="14"/>
      <c r="E571" s="14"/>
      <c r="F571" s="14"/>
      <c r="G571" s="15">
        <f>G572</f>
        <v>310</v>
      </c>
      <c r="H571" s="15">
        <f>H572</f>
        <v>243.9</v>
      </c>
    </row>
    <row r="572" spans="1:14" ht="22.5" customHeight="1">
      <c r="A572" s="12" t="s">
        <v>14</v>
      </c>
      <c r="B572" s="13" t="s">
        <v>622</v>
      </c>
      <c r="C572" s="14" t="s">
        <v>65</v>
      </c>
      <c r="D572" s="14" t="s">
        <v>49</v>
      </c>
      <c r="E572" s="14" t="s">
        <v>463</v>
      </c>
      <c r="F572" s="14" t="s">
        <v>17</v>
      </c>
      <c r="G572" s="15">
        <v>310</v>
      </c>
      <c r="H572" s="15">
        <v>243.9</v>
      </c>
    </row>
    <row r="573" spans="1:14" ht="37.5">
      <c r="A573" s="12" t="s">
        <v>623</v>
      </c>
      <c r="B573" s="13" t="s">
        <v>624</v>
      </c>
      <c r="C573" s="14"/>
      <c r="D573" s="14"/>
      <c r="E573" s="14"/>
      <c r="F573" s="14"/>
      <c r="G573" s="15">
        <f>G574</f>
        <v>242.8</v>
      </c>
      <c r="H573" s="15">
        <f>H574</f>
        <v>75.900000000000006</v>
      </c>
    </row>
    <row r="574" spans="1:14" ht="22.5" customHeight="1">
      <c r="A574" s="12" t="s">
        <v>14</v>
      </c>
      <c r="B574" s="13" t="s">
        <v>624</v>
      </c>
      <c r="C574" s="14" t="s">
        <v>65</v>
      </c>
      <c r="D574" s="14" t="s">
        <v>50</v>
      </c>
      <c r="E574" s="14" t="s">
        <v>469</v>
      </c>
      <c r="F574" s="14" t="s">
        <v>17</v>
      </c>
      <c r="G574" s="15">
        <v>242.8</v>
      </c>
      <c r="H574" s="15">
        <v>75.900000000000006</v>
      </c>
    </row>
    <row r="575" spans="1:14" ht="37.5">
      <c r="A575" s="12" t="s">
        <v>625</v>
      </c>
      <c r="B575" s="13" t="s">
        <v>626</v>
      </c>
      <c r="C575" s="14"/>
      <c r="D575" s="14"/>
      <c r="E575" s="14"/>
      <c r="F575" s="14"/>
      <c r="G575" s="15">
        <f>G576</f>
        <v>900</v>
      </c>
      <c r="H575" s="15">
        <f>H576</f>
        <v>242.3</v>
      </c>
    </row>
    <row r="576" spans="1:14" ht="18.75" customHeight="1">
      <c r="A576" s="12" t="s">
        <v>14</v>
      </c>
      <c r="B576" s="13" t="s">
        <v>626</v>
      </c>
      <c r="C576" s="14" t="s">
        <v>65</v>
      </c>
      <c r="D576" s="14" t="s">
        <v>50</v>
      </c>
      <c r="E576" s="14" t="s">
        <v>469</v>
      </c>
      <c r="F576" s="14" t="s">
        <v>17</v>
      </c>
      <c r="G576" s="15">
        <v>900</v>
      </c>
      <c r="H576" s="15">
        <v>242.3</v>
      </c>
    </row>
    <row r="577" spans="1:8">
      <c r="A577" s="12" t="s">
        <v>627</v>
      </c>
      <c r="B577" s="13" t="s">
        <v>628</v>
      </c>
      <c r="C577" s="14"/>
      <c r="D577" s="14"/>
      <c r="E577" s="14"/>
      <c r="F577" s="14"/>
      <c r="G577" s="15">
        <f>G578</f>
        <v>126.5</v>
      </c>
      <c r="H577" s="15">
        <f>H578</f>
        <v>0</v>
      </c>
    </row>
    <row r="578" spans="1:8" ht="24.75" customHeight="1">
      <c r="A578" s="12" t="s">
        <v>14</v>
      </c>
      <c r="B578" s="13" t="s">
        <v>628</v>
      </c>
      <c r="C578" s="14" t="s">
        <v>65</v>
      </c>
      <c r="D578" s="14" t="s">
        <v>50</v>
      </c>
      <c r="E578" s="14" t="s">
        <v>469</v>
      </c>
      <c r="F578" s="14" t="s">
        <v>17</v>
      </c>
      <c r="G578" s="15">
        <v>126.5</v>
      </c>
      <c r="H578" s="15">
        <v>0</v>
      </c>
    </row>
    <row r="579" spans="1:8" ht="23.25" customHeight="1">
      <c r="A579" s="22" t="s">
        <v>629</v>
      </c>
      <c r="B579" s="13" t="s">
        <v>630</v>
      </c>
      <c r="C579" s="14"/>
      <c r="D579" s="14"/>
      <c r="E579" s="14"/>
      <c r="F579" s="14"/>
      <c r="G579" s="15">
        <f>G580+G583+G586</f>
        <v>1997</v>
      </c>
      <c r="H579" s="15">
        <f>H580+H583+H586</f>
        <v>976.7</v>
      </c>
    </row>
    <row r="580" spans="1:8" ht="21" customHeight="1">
      <c r="A580" s="12" t="s">
        <v>22</v>
      </c>
      <c r="B580" s="13" t="s">
        <v>631</v>
      </c>
      <c r="C580" s="14"/>
      <c r="D580" s="14"/>
      <c r="E580" s="14"/>
      <c r="F580" s="14"/>
      <c r="G580" s="15">
        <f>G581+G582</f>
        <v>1267</v>
      </c>
      <c r="H580" s="15">
        <f>H581+H582</f>
        <v>416.70000000000005</v>
      </c>
    </row>
    <row r="581" spans="1:8" ht="24" customHeight="1">
      <c r="A581" s="12" t="s">
        <v>14</v>
      </c>
      <c r="B581" s="13" t="s">
        <v>631</v>
      </c>
      <c r="C581" s="14" t="s">
        <v>65</v>
      </c>
      <c r="D581" s="14" t="s">
        <v>15</v>
      </c>
      <c r="E581" s="14" t="s">
        <v>49</v>
      </c>
      <c r="F581" s="14" t="s">
        <v>17</v>
      </c>
      <c r="G581" s="15">
        <v>1257.5</v>
      </c>
      <c r="H581" s="15">
        <v>411.1</v>
      </c>
    </row>
    <row r="582" spans="1:8" ht="24" customHeight="1">
      <c r="A582" s="12" t="s">
        <v>546</v>
      </c>
      <c r="B582" s="13" t="s">
        <v>631</v>
      </c>
      <c r="C582" s="14" t="s">
        <v>65</v>
      </c>
      <c r="D582" s="14" t="s">
        <v>15</v>
      </c>
      <c r="E582" s="14" t="s">
        <v>49</v>
      </c>
      <c r="F582" s="14" t="s">
        <v>548</v>
      </c>
      <c r="G582" s="15">
        <v>9.5</v>
      </c>
      <c r="H582" s="15">
        <v>5.6</v>
      </c>
    </row>
    <row r="583" spans="1:8" ht="24" customHeight="1">
      <c r="A583" s="12" t="s">
        <v>544</v>
      </c>
      <c r="B583" s="13" t="s">
        <v>632</v>
      </c>
      <c r="C583" s="14"/>
      <c r="D583" s="14"/>
      <c r="E583" s="14"/>
      <c r="F583" s="14"/>
      <c r="G583" s="15">
        <f>G584+G585</f>
        <v>560</v>
      </c>
      <c r="H583" s="15">
        <f>H584+H585</f>
        <v>560</v>
      </c>
    </row>
    <row r="584" spans="1:8" ht="24" customHeight="1">
      <c r="A584" s="12" t="s">
        <v>14</v>
      </c>
      <c r="B584" s="13" t="s">
        <v>632</v>
      </c>
      <c r="C584" s="14" t="s">
        <v>65</v>
      </c>
      <c r="D584" s="14" t="s">
        <v>49</v>
      </c>
      <c r="E584" s="14" t="s">
        <v>463</v>
      </c>
      <c r="F584" s="14" t="s">
        <v>17</v>
      </c>
      <c r="G584" s="15">
        <v>140</v>
      </c>
      <c r="H584" s="15">
        <v>140</v>
      </c>
    </row>
    <row r="585" spans="1:8" ht="24" customHeight="1">
      <c r="A585" s="12" t="s">
        <v>481</v>
      </c>
      <c r="B585" s="13" t="s">
        <v>632</v>
      </c>
      <c r="C585" s="14" t="s">
        <v>65</v>
      </c>
      <c r="D585" s="14" t="s">
        <v>49</v>
      </c>
      <c r="E585" s="14" t="s">
        <v>463</v>
      </c>
      <c r="F585" s="14" t="s">
        <v>98</v>
      </c>
      <c r="G585" s="15">
        <v>420</v>
      </c>
      <c r="H585" s="15">
        <v>420</v>
      </c>
    </row>
    <row r="586" spans="1:8" ht="60" customHeight="1">
      <c r="A586" s="12" t="s">
        <v>204</v>
      </c>
      <c r="B586" s="13" t="s">
        <v>633</v>
      </c>
      <c r="C586" s="14"/>
      <c r="D586" s="14"/>
      <c r="E586" s="14"/>
      <c r="F586" s="14"/>
      <c r="G586" s="15">
        <f>G587</f>
        <v>170</v>
      </c>
      <c r="H586" s="15">
        <f>H587</f>
        <v>0</v>
      </c>
    </row>
    <row r="587" spans="1:8" ht="28.5" customHeight="1">
      <c r="A587" s="12" t="s">
        <v>14</v>
      </c>
      <c r="B587" s="13" t="s">
        <v>633</v>
      </c>
      <c r="C587" s="14" t="s">
        <v>65</v>
      </c>
      <c r="D587" s="14" t="s">
        <v>203</v>
      </c>
      <c r="E587" s="14" t="s">
        <v>50</v>
      </c>
      <c r="F587" s="14" t="s">
        <v>17</v>
      </c>
      <c r="G587" s="15">
        <v>170</v>
      </c>
      <c r="H587" s="15">
        <v>0</v>
      </c>
    </row>
    <row r="588" spans="1:8" ht="64.5" customHeight="1">
      <c r="A588" s="12" t="s">
        <v>634</v>
      </c>
      <c r="B588" s="32" t="s">
        <v>635</v>
      </c>
      <c r="C588" s="14"/>
      <c r="D588" s="14"/>
      <c r="E588" s="14"/>
      <c r="F588" s="14"/>
      <c r="G588" s="15">
        <f>G589</f>
        <v>4659.5</v>
      </c>
      <c r="H588" s="15">
        <f>H589</f>
        <v>4244.6000000000004</v>
      </c>
    </row>
    <row r="589" spans="1:8" ht="81" customHeight="1">
      <c r="A589" s="20" t="s">
        <v>636</v>
      </c>
      <c r="B589" s="14" t="s">
        <v>637</v>
      </c>
      <c r="C589" s="14"/>
      <c r="D589" s="14"/>
      <c r="E589" s="14"/>
      <c r="F589" s="14"/>
      <c r="G589" s="15">
        <f>G590+G591</f>
        <v>4659.5</v>
      </c>
      <c r="H589" s="15">
        <f>H590+H591</f>
        <v>4244.6000000000004</v>
      </c>
    </row>
    <row r="590" spans="1:8" ht="25.5" customHeight="1">
      <c r="A590" s="12" t="s">
        <v>14</v>
      </c>
      <c r="B590" s="14" t="s">
        <v>637</v>
      </c>
      <c r="C590" s="14" t="s">
        <v>65</v>
      </c>
      <c r="D590" s="14" t="s">
        <v>49</v>
      </c>
      <c r="E590" s="14" t="s">
        <v>50</v>
      </c>
      <c r="F590" s="14" t="s">
        <v>17</v>
      </c>
      <c r="G590" s="15">
        <v>68.900000000000006</v>
      </c>
      <c r="H590" s="15">
        <v>0</v>
      </c>
    </row>
    <row r="591" spans="1:8" ht="29.25" customHeight="1">
      <c r="A591" s="12" t="s">
        <v>581</v>
      </c>
      <c r="B591" s="14" t="s">
        <v>637</v>
      </c>
      <c r="C591" s="14" t="s">
        <v>65</v>
      </c>
      <c r="D591" s="14" t="s">
        <v>331</v>
      </c>
      <c r="E591" s="14" t="s">
        <v>30</v>
      </c>
      <c r="F591" s="14" t="s">
        <v>582</v>
      </c>
      <c r="G591" s="15">
        <v>4590.6000000000004</v>
      </c>
      <c r="H591" s="15">
        <v>4244.6000000000004</v>
      </c>
    </row>
    <row r="592" spans="1:8" ht="43.5" customHeight="1">
      <c r="A592" s="22" t="s">
        <v>638</v>
      </c>
      <c r="B592" s="13" t="s">
        <v>639</v>
      </c>
      <c r="C592" s="14"/>
      <c r="D592" s="14"/>
      <c r="E592" s="14"/>
      <c r="F592" s="14"/>
      <c r="G592" s="15">
        <f t="shared" ref="G592:H593" si="38">G593</f>
        <v>699.3</v>
      </c>
      <c r="H592" s="15">
        <f t="shared" si="38"/>
        <v>699.3</v>
      </c>
    </row>
    <row r="593" spans="1:8" ht="25.5" customHeight="1">
      <c r="A593" s="12" t="s">
        <v>640</v>
      </c>
      <c r="B593" s="13" t="s">
        <v>641</v>
      </c>
      <c r="C593" s="14"/>
      <c r="D593" s="14"/>
      <c r="E593" s="14"/>
      <c r="F593" s="14"/>
      <c r="G593" s="15">
        <f t="shared" si="38"/>
        <v>699.3</v>
      </c>
      <c r="H593" s="15">
        <f t="shared" si="38"/>
        <v>699.3</v>
      </c>
    </row>
    <row r="594" spans="1:8" ht="24.75" customHeight="1">
      <c r="A594" s="12" t="s">
        <v>263</v>
      </c>
      <c r="B594" s="13" t="s">
        <v>641</v>
      </c>
      <c r="C594" s="14" t="s">
        <v>65</v>
      </c>
      <c r="D594" s="14" t="s">
        <v>331</v>
      </c>
      <c r="E594" s="14" t="s">
        <v>30</v>
      </c>
      <c r="F594" s="14" t="s">
        <v>264</v>
      </c>
      <c r="G594" s="15">
        <f>449.6+249.7</f>
        <v>699.3</v>
      </c>
      <c r="H594" s="15">
        <v>699.3</v>
      </c>
    </row>
    <row r="595" spans="1:8" ht="24.75" customHeight="1">
      <c r="A595" s="12" t="s">
        <v>642</v>
      </c>
      <c r="B595" s="13" t="s">
        <v>643</v>
      </c>
      <c r="C595" s="14"/>
      <c r="D595" s="14"/>
      <c r="E595" s="14"/>
      <c r="F595" s="14"/>
      <c r="G595" s="15">
        <f t="shared" ref="G595:H596" si="39">G596</f>
        <v>11880.6</v>
      </c>
      <c r="H595" s="15">
        <f t="shared" si="39"/>
        <v>8261.6</v>
      </c>
    </row>
    <row r="596" spans="1:8" ht="24.75" customHeight="1">
      <c r="A596" s="16" t="s">
        <v>644</v>
      </c>
      <c r="B596" s="13" t="s">
        <v>645</v>
      </c>
      <c r="C596" s="14"/>
      <c r="D596" s="14"/>
      <c r="E596" s="14"/>
      <c r="F596" s="14"/>
      <c r="G596" s="15">
        <f t="shared" si="39"/>
        <v>11880.6</v>
      </c>
      <c r="H596" s="15">
        <f t="shared" si="39"/>
        <v>8261.6</v>
      </c>
    </row>
    <row r="597" spans="1:8" ht="24.75" customHeight="1">
      <c r="A597" s="12" t="s">
        <v>14</v>
      </c>
      <c r="B597" s="13" t="s">
        <v>645</v>
      </c>
      <c r="C597" s="14" t="s">
        <v>65</v>
      </c>
      <c r="D597" s="14" t="s">
        <v>15</v>
      </c>
      <c r="E597" s="14" t="s">
        <v>15</v>
      </c>
      <c r="F597" s="14" t="s">
        <v>17</v>
      </c>
      <c r="G597" s="15">
        <v>11880.6</v>
      </c>
      <c r="H597" s="15">
        <v>8261.6</v>
      </c>
    </row>
    <row r="598" spans="1:8" ht="24.75" customHeight="1">
      <c r="A598" s="12" t="s">
        <v>646</v>
      </c>
      <c r="B598" s="13" t="s">
        <v>647</v>
      </c>
      <c r="C598" s="38"/>
      <c r="D598" s="38"/>
      <c r="E598" s="38"/>
      <c r="F598" s="38"/>
      <c r="G598" s="15">
        <f t="shared" ref="G598:H599" si="40">G599</f>
        <v>1142.4000000000001</v>
      </c>
      <c r="H598" s="15">
        <f t="shared" si="40"/>
        <v>0</v>
      </c>
    </row>
    <row r="599" spans="1:8" ht="24.75" customHeight="1">
      <c r="A599" s="12" t="s">
        <v>24</v>
      </c>
      <c r="B599" s="13" t="s">
        <v>648</v>
      </c>
      <c r="C599" s="38"/>
      <c r="D599" s="38"/>
      <c r="E599" s="38"/>
      <c r="F599" s="38"/>
      <c r="G599" s="15">
        <f t="shared" si="40"/>
        <v>1142.4000000000001</v>
      </c>
      <c r="H599" s="15">
        <f t="shared" si="40"/>
        <v>0</v>
      </c>
    </row>
    <row r="600" spans="1:8" ht="24.75" customHeight="1">
      <c r="A600" s="12" t="s">
        <v>14</v>
      </c>
      <c r="B600" s="13" t="s">
        <v>648</v>
      </c>
      <c r="C600" s="13">
        <v>602</v>
      </c>
      <c r="D600" s="14" t="s">
        <v>49</v>
      </c>
      <c r="E600" s="39">
        <v>13</v>
      </c>
      <c r="F600" s="39">
        <v>240</v>
      </c>
      <c r="G600" s="15">
        <v>1142.4000000000001</v>
      </c>
      <c r="H600" s="15">
        <v>0</v>
      </c>
    </row>
    <row r="601" spans="1:8">
      <c r="A601" s="45" t="s">
        <v>649</v>
      </c>
      <c r="B601" s="45"/>
      <c r="C601" s="45"/>
      <c r="D601" s="45"/>
      <c r="E601" s="45"/>
      <c r="F601" s="45"/>
      <c r="G601" s="11">
        <f>G10+G74+G145+G170+G243+G363+G424+G456+G482+G552+G567</f>
        <v>1905044.6999999997</v>
      </c>
      <c r="H601" s="11">
        <f>H10+H74+H145+H170+H243+H363+H424+H456+H482+H552+H567</f>
        <v>1116481.3</v>
      </c>
    </row>
    <row r="614" spans="1:8">
      <c r="A614" s="40"/>
      <c r="B614" s="3"/>
      <c r="C614" s="3"/>
      <c r="D614" s="3"/>
      <c r="G614" s="24"/>
      <c r="H614" s="24"/>
    </row>
    <row r="615" spans="1:8" ht="20.25">
      <c r="A615" s="40"/>
      <c r="B615" s="3"/>
      <c r="C615" s="3"/>
      <c r="D615" s="3"/>
      <c r="F615" s="41"/>
      <c r="G615" s="42"/>
      <c r="H615" s="42"/>
    </row>
    <row r="616" spans="1:8">
      <c r="A616" s="40"/>
      <c r="B616" s="3"/>
      <c r="C616" s="3"/>
      <c r="D616" s="3"/>
      <c r="G616" s="24"/>
      <c r="H616" s="24"/>
    </row>
    <row r="617" spans="1:8">
      <c r="A617" s="40"/>
      <c r="B617" s="3"/>
      <c r="C617" s="3"/>
      <c r="D617" s="3"/>
      <c r="G617" s="24"/>
      <c r="H617" s="24"/>
    </row>
    <row r="618" spans="1:8">
      <c r="A618" s="40"/>
      <c r="B618" s="3"/>
      <c r="C618" s="3"/>
      <c r="D618" s="3"/>
      <c r="G618" s="24"/>
      <c r="H618" s="24"/>
    </row>
    <row r="619" spans="1:8">
      <c r="A619" s="40"/>
      <c r="B619" s="3"/>
      <c r="C619" s="3"/>
      <c r="D619" s="3"/>
      <c r="G619" s="24"/>
      <c r="H619" s="24"/>
    </row>
    <row r="620" spans="1:8">
      <c r="A620" s="40"/>
      <c r="B620" s="3"/>
      <c r="C620" s="3"/>
      <c r="D620" s="3"/>
      <c r="G620" s="24"/>
      <c r="H620" s="24"/>
    </row>
    <row r="621" spans="1:8">
      <c r="A621" s="40"/>
      <c r="B621" s="3"/>
      <c r="C621" s="3"/>
      <c r="D621" s="3"/>
      <c r="G621" s="24"/>
      <c r="H621" s="24"/>
    </row>
    <row r="622" spans="1:8">
      <c r="A622" s="40"/>
      <c r="B622" s="3"/>
      <c r="C622" s="3"/>
      <c r="D622" s="3"/>
      <c r="G622" s="24"/>
      <c r="H622" s="24"/>
    </row>
  </sheetData>
  <autoFilter ref="B7:F601">
    <filterColumn colId="2"/>
  </autoFilter>
  <mergeCells count="11">
    <mergeCell ref="A3:H4"/>
    <mergeCell ref="I559:N559"/>
    <mergeCell ref="A601:F601"/>
    <mergeCell ref="D7:D8"/>
    <mergeCell ref="A5:H5"/>
    <mergeCell ref="A7:A8"/>
    <mergeCell ref="B7:B8"/>
    <mergeCell ref="C7:C8"/>
    <mergeCell ref="E7:E8"/>
    <mergeCell ref="F7:F8"/>
    <mergeCell ref="G7:H7"/>
  </mergeCells>
  <printOptions horizontalCentered="1"/>
  <pageMargins left="0.78740157480314965" right="0.39370078740157483" top="0.39370078740157483" bottom="0.35" header="0.39" footer="0.35"/>
  <pageSetup paperSize="9" scale="47" fitToHeight="1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9 программы</vt:lpstr>
      <vt:lpstr>'9 программы'!Заголовки_для_печати</vt:lpstr>
      <vt:lpstr>'9 программы'!Область_печати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user1407</dc:creator>
  <cp:lastModifiedBy>user1409</cp:lastModifiedBy>
  <dcterms:created xsi:type="dcterms:W3CDTF">2024-10-09T07:58:42Z</dcterms:created>
  <dcterms:modified xsi:type="dcterms:W3CDTF">2024-10-09T12:36:03Z</dcterms:modified>
</cp:coreProperties>
</file>